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60" windowWidth="19440" windowHeight="9390" activeTab="0"/>
  </bookViews>
  <sheets>
    <sheet name="1-ОИП" sheetId="1" r:id="rId1"/>
    <sheet name="1-ОИП(справка)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Параметры" sheetId="7" state="hidden" r:id="rId7"/>
  </sheets>
  <definedNames>
    <definedName name="_xlnm.Print_Titles" localSheetId="0">'1-ОИП'!$A:$C,'1-ОИП'!$14:$20</definedName>
    <definedName name="Код">"R[1]C"</definedName>
    <definedName name="_xlnm.Print_Area" localSheetId="0">'1-ОИП'!$A$2:$AF$57</definedName>
    <definedName name="_xlnm.Print_Area" localSheetId="1">'1-ОИП(справка)'!$A$5:$K$37</definedName>
  </definedNames>
  <calcPr fullCalcOnLoad="1"/>
</workbook>
</file>

<file path=xl/sharedStrings.xml><?xml version="1.0" encoding="utf-8"?>
<sst xmlns="http://schemas.openxmlformats.org/spreadsheetml/2006/main" count="1011" uniqueCount="196">
  <si>
    <t>Предоставлено лесных участков в постоянное (бессрочное) пользование, аренду, безвозмездное срочное пользование, для купли-продажи лесных насаждений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</si>
  <si>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</si>
  <si>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</si>
  <si>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</si>
  <si>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</si>
  <si>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</si>
  <si>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</si>
  <si>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</si>
  <si>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</si>
  <si>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</si>
  <si>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</si>
  <si>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</si>
  <si>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</si>
  <si>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</si>
  <si>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</si>
  <si>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(наименование лесничества, лесопарка)</t>
  </si>
  <si>
    <t xml:space="preserve">Руководитель </t>
  </si>
  <si>
    <t>(нарастающим итогом)</t>
  </si>
  <si>
    <t>январь -</t>
  </si>
  <si>
    <t>099</t>
  </si>
  <si>
    <t>за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</si>
  <si>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</si>
  <si>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</si>
  <si>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</si>
  <si>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</si>
  <si>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</si>
  <si>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</si>
  <si>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</si>
  <si>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</si>
  <si>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</si>
  <si>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</si>
  <si>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Всего</t>
  </si>
  <si>
    <t>Ед. изм.</t>
  </si>
  <si>
    <t>га</t>
  </si>
  <si>
    <t>в том числе:</t>
  </si>
  <si>
    <t>ВСЕГО</t>
  </si>
  <si>
    <t>т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</si>
  <si>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</si>
  <si>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</si>
  <si>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</si>
  <si>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</si>
  <si>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</si>
  <si>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</si>
  <si>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</si>
  <si>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</si>
  <si>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Переработка древесины и иных лесных ресурсов</t>
  </si>
  <si>
    <t>бесплатно</t>
  </si>
  <si>
    <t>платно</t>
  </si>
  <si>
    <t>Денежные (взыскания) штрафы за нарушение лесного законодательства, установленное на лесных участках, находящихся в федеральной собственности</t>
  </si>
  <si>
    <t>Заготовка живицы, руб./т</t>
  </si>
  <si>
    <t>Осуществление научно-исследовательской деятельности, образовательной деятельности, руб./га</t>
  </si>
  <si>
    <t>Осуществление рекреационной деятельности, руб./га</t>
  </si>
  <si>
    <t>Создание лесных плантаций и их эксплуатация, руб./га</t>
  </si>
  <si>
    <t>Выращивание лесных плодовых, ягодных, декоративных растений, лекарственных растений, руб./га</t>
  </si>
  <si>
    <t>Выполнение работ по геологическому изучению недр, разработка месторождений полезных ископаемых, руб./га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</si>
  <si>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портов, руб./га</t>
  </si>
  <si>
    <t>Переработка древесины и иных лесных ресурсов, руб./га</t>
  </si>
  <si>
    <r>
      <t>Заготовка древесины, руб./м</t>
    </r>
    <r>
      <rPr>
        <vertAlign val="superscript"/>
        <sz val="10"/>
        <rFont val="Arial Cyr"/>
        <family val="0"/>
      </rPr>
      <t>3</t>
    </r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</si>
  <si>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</si>
  <si>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Средняя минимальная ставка платы за единицу объема лесных ресурсов или единицу площади лесного участка</t>
  </si>
  <si>
    <t>Осуществление религиозной деятельности</t>
  </si>
  <si>
    <t>Код стро-ки</t>
  </si>
  <si>
    <t>Сведения о доходах лесного хозяйства и их распределении по получателям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</si>
  <si>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</si>
  <si>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</si>
  <si>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</si>
  <si>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</si>
  <si>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</si>
  <si>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</si>
  <si>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</si>
  <si>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</si>
  <si>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</si>
  <si>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</si>
  <si>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</si>
  <si>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</si>
  <si>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</si>
  <si>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</si>
  <si>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</si>
  <si>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</si>
  <si>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</si>
  <si>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Выполнение изыскательских работ, руб./га</t>
  </si>
  <si>
    <t>x</t>
  </si>
  <si>
    <t>Протокол контроля</t>
  </si>
  <si>
    <t>100</t>
  </si>
  <si>
    <t>101</t>
  </si>
  <si>
    <t>102</t>
  </si>
  <si>
    <t>110</t>
  </si>
  <si>
    <t>140</t>
  </si>
  <si>
    <t>160</t>
  </si>
  <si>
    <t>170</t>
  </si>
  <si>
    <t>180</t>
  </si>
  <si>
    <t>190</t>
  </si>
  <si>
    <t>200</t>
  </si>
  <si>
    <t>210</t>
  </si>
  <si>
    <t>220</t>
  </si>
  <si>
    <t>230</t>
  </si>
  <si>
    <t>251</t>
  </si>
  <si>
    <t>Средняя плата за единицу объема лесных ресурсов
или единицу площади лесного участка</t>
  </si>
  <si>
    <t>Формула</t>
  </si>
  <si>
    <t>стр.250&gt;=стр.251</t>
  </si>
  <si>
    <t>стр.260&gt;=стр.261</t>
  </si>
  <si>
    <t>Фактическое поступление платежей в бюджеты, тыс. руб.</t>
  </si>
  <si>
    <t>Доход от использования лесов - всего</t>
  </si>
  <si>
    <t>Заготовка древесины</t>
  </si>
  <si>
    <t>Осуществление видов деятельности в сфере охотничьего хозяйства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</si>
  <si>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</si>
  <si>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</si>
  <si>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090</t>
  </si>
  <si>
    <t>Осуществление видов деятельности в сфере охотничьего хозяйства, руб./га</t>
  </si>
  <si>
    <t>Выращивание посадочного материала лесных растений (саженцев, сеянцев), руб./га</t>
  </si>
  <si>
    <t>по дого-
ворам 
аренды 
лесных 
участков</t>
  </si>
  <si>
    <t>в том числе по 
уровням бюджетов</t>
  </si>
  <si>
    <t>в том числе по
 уровням бюджетов</t>
  </si>
  <si>
    <t>федераль-
ный 
бюджет</t>
  </si>
  <si>
    <r>
      <t>тыс. м</t>
    </r>
    <r>
      <rPr>
        <vertAlign val="superscript"/>
        <sz val="10"/>
        <rFont val="Arial Cyr"/>
        <family val="2"/>
      </rPr>
      <t>3</t>
    </r>
  </si>
  <si>
    <t>тыс. руб.</t>
  </si>
  <si>
    <t>Наименование
показателя</t>
  </si>
  <si>
    <t>Код строки</t>
  </si>
  <si>
    <t>за январь -</t>
  </si>
  <si>
    <t>Справка. Расчет средней платы и средней минимальной ставки за единицу объема лесных ресурсов или единицу площади лесного участка</t>
  </si>
  <si>
    <t>Наименование                                                                           показателя</t>
  </si>
  <si>
    <t>195</t>
  </si>
  <si>
    <t>(номер контактного телефона
с указанием кода города)</t>
  </si>
  <si>
    <t>Прочие поступления от денежных взысканий (штрафов) и иных сумм в возмещение ущерба</t>
  </si>
  <si>
    <t>Прочие доходы от оказания платных услуг и компенсаций затрат государства</t>
  </si>
  <si>
    <t/>
  </si>
  <si>
    <t>Утверждена приказом
Минприроды России 
от 28.12.2015 г. № 565</t>
  </si>
  <si>
    <t>Форма 1-ОИП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</si>
  <si>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</si>
  <si>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</si>
  <si>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по догово-
рам купли-
продажи 
 лесных
насаждений</t>
  </si>
  <si>
    <t>Строительство,реконструкция, эксплуатация линейных объектов</t>
  </si>
  <si>
    <t>Иные виды, определенные в соотвествии с частью 2 статьи 6 Лесного кодекса Российской Федерации*</t>
  </si>
  <si>
    <t>в том числе:
плата за использование лесов - всего</t>
  </si>
  <si>
    <t>в том числе:
сплошные рубки</t>
  </si>
  <si>
    <t>выборочные рубки</t>
  </si>
  <si>
    <t>в том числе: выполнение изыскательских работ</t>
  </si>
  <si>
    <t>в том числе: за предоставление выписок из государственного лесного реестра</t>
  </si>
  <si>
    <t>в том числе: эксплуатация линейных объектов</t>
  </si>
  <si>
    <t>Доходы от реализации древесины, полученной при проведении мероприятий по охране, защите, воспроизводству лесов при размещении государственного заказа на их выполнение без продажи лесных насаждений для заготовки древесины, а также древесины, полученной при использовании лесов, расположенных на землях лесного фонда, в соответствии со статьями 43-46 Лесного кодекса Российской Федерации*</t>
  </si>
  <si>
    <t>* - Лесной кодекс Российской Федерации (Собрание законодательства Российской Федерации, 2006, № 50, ст. 5278; 2008, № 20, ст. 2251; № 30, ст. 3597, ст. 3599, ст. 3616; № 52, ст. 6236; 2009, № 11, ст. 1261; № 29, ст. 3601; № 30, ст. 3735; № 52, ст. 6441; 2010, № 30, ст. 3998; 2011, № 1, ст. 54; № 25, ст. 3530; № 27, ст. 3880; № 29, ст. 4291; № 30, ст. 4590; № 48, ст. 6732; № 50, ст. 7343; 2012, № 26, ст. 3446; № 31, ст. 4322; 2013, № 51, ст. 6680;2013, № 52, ст. 6961, ст. 6971, ст. 6980; 2014, № 11, ст. 1092; № 26, ст.3377, ст. 3386; № 30, ст. 4251;2015, №27, ст.3997, №29, ст. 4359)</t>
  </si>
  <si>
    <t>160100</t>
  </si>
  <si>
    <t>1-ОИП</t>
  </si>
  <si>
    <t>160101</t>
  </si>
  <si>
    <t>по догово-
рам 
аренды лесных участков</t>
  </si>
  <si>
    <t>в рамках реализации инвестиционных проектов</t>
  </si>
  <si>
    <t>по договорам купли-продажи лесных насаждений, заключаемым с субъектами малого и среднего предпринима-тельства</t>
  </si>
  <si>
    <t>Причитается платежей на отчетный год по договорам аренды и договорам купли-продажи лесных насаждений, тыс. руб.</t>
  </si>
  <si>
    <t>бюджеты субъектов Российской Федерации</t>
  </si>
  <si>
    <t>по догово-
рам купли-
продажи лесных насажде-ний</t>
  </si>
  <si>
    <t>по догово-
рам купли-
продажи лесных насажде-ний 
для собст-
венных
 нужд</t>
  </si>
  <si>
    <t>по догово-
рам купли-
продажи 
 лесных
насажде-ний</t>
  </si>
  <si>
    <t>в т.ч. по минимальным размерам арендной платы и платы по договорам купли-продажи</t>
  </si>
  <si>
    <t>гр.8=гр.17+гр.18</t>
  </si>
  <si>
    <t>гр.8&gt;=гр.13</t>
  </si>
  <si>
    <t>Прочие неналоговые доходы бюджетной системы Российской Федерации</t>
  </si>
  <si>
    <t>гр.9&gt;=гр.14</t>
  </si>
  <si>
    <t>гр.10&gt;=гр.15</t>
  </si>
  <si>
    <t>гр.11&gt;=гр.16</t>
  </si>
  <si>
    <t>гр.13=гр.17</t>
  </si>
  <si>
    <t>гр.19=гр.28+гр.29</t>
  </si>
  <si>
    <t>гр.19&gt;=гр.24</t>
  </si>
  <si>
    <t>гр.20&gt;=гр.25</t>
  </si>
  <si>
    <t>гр.21&gt;=гр.26</t>
  </si>
  <si>
    <t>гр.22&gt;=гр.27</t>
  </si>
  <si>
    <t>гр.24=гр.28</t>
  </si>
  <si>
    <t>стр.100&gt;=стр.103</t>
  </si>
  <si>
    <t>гр.2</t>
  </si>
  <si>
    <t>гр.4</t>
  </si>
  <si>
    <t>гр.9</t>
  </si>
  <si>
    <t>гр.14</t>
  </si>
  <si>
    <t>гр.17</t>
  </si>
  <si>
    <t>гр.18</t>
  </si>
  <si>
    <t>гр.20</t>
  </si>
  <si>
    <t>гр.25</t>
  </si>
  <si>
    <t>гр.28</t>
  </si>
  <si>
    <t>гр.29</t>
  </si>
  <si>
    <t>стр.220&gt;=стр.221</t>
  </si>
  <si>
    <r>
      <t>в том числе:
сплошные рубки, руб./м</t>
    </r>
    <r>
      <rPr>
        <vertAlign val="superscript"/>
        <sz val="10"/>
        <rFont val="Arial Cyr"/>
        <family val="0"/>
      </rPr>
      <t>3</t>
    </r>
  </si>
  <si>
    <r>
      <t>выборочные рубки, руб./м</t>
    </r>
    <r>
      <rPr>
        <vertAlign val="superscript"/>
        <sz val="10"/>
        <rFont val="Arial Cyr"/>
        <family val="0"/>
      </rPr>
      <t>3</t>
    </r>
  </si>
  <si>
    <t>103</t>
  </si>
  <si>
    <t>Строительство,реконструкция, эксплуатация линейных объектов, руб./га</t>
  </si>
  <si>
    <t>221</t>
  </si>
  <si>
    <t>в том числе: эксплуатация линейных объектов, руб./га</t>
  </si>
  <si>
    <t>в рамках реализации инвестиционных проектов, руб./м3</t>
  </si>
  <si>
    <t>1-ОИП(справка)</t>
  </si>
  <si>
    <t>v1.1</t>
  </si>
  <si>
    <t>Новгородская обл. Министерство ПРЛХиЭ</t>
  </si>
  <si>
    <t>007</t>
  </si>
  <si>
    <t>июнь</t>
  </si>
  <si>
    <t>Х</t>
  </si>
  <si>
    <t>Количество сведенных книг: 18.</t>
  </si>
  <si>
    <t>Королёв В.Е</t>
  </si>
  <si>
    <t>гл. спец.эксперт</t>
  </si>
  <si>
    <t>Баранова Е.А.</t>
  </si>
  <si>
    <t>(8162)763500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</si>
</sst>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#,##0.000"/>
    <numFmt numFmtId="178" formatCode="#,##0.0000"/>
    <numFmt numFmtId="179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8"/>
      <color indexed="10"/>
      <name val="Times New Roman Cyr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9"/>
      <color indexed="12"/>
      <name val="Arial Cyr"/>
      <family val="2"/>
    </font>
    <font>
      <b/>
      <sz val="9"/>
      <color indexed="17"/>
      <name val="Arial Cyr"/>
      <family val="2"/>
    </font>
    <font>
      <sz val="7"/>
      <name val="Times New Roman Cyr"/>
      <family val="1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 applyFont="1" applyAlignment="1">
      <alignment/>
      <protection/>
    </xf>
    <xf numFmtId="49" fontId="2" fillId="0" borderId="0" xfId="53" applyNumberFormat="1" applyFont="1" applyBorder="1" applyAlignment="1" applyProtection="1">
      <alignment/>
      <protection locked="0"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 applyProtection="1">
      <alignment/>
      <protection locked="0"/>
    </xf>
    <xf numFmtId="0" fontId="6" fillId="0" borderId="0" xfId="53" applyFont="1" applyBorder="1" applyAlignment="1">
      <alignment vertical="top" wrapText="1"/>
      <protection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Protection="1">
      <alignment/>
      <protection locked="0"/>
    </xf>
    <xf numFmtId="49" fontId="5" fillId="0" borderId="0" xfId="53" applyNumberFormat="1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12" fillId="0" borderId="0" xfId="54" applyFont="1" applyAlignment="1">
      <alignment horizontal="center" readingOrder="2"/>
      <protection/>
    </xf>
    <xf numFmtId="0" fontId="3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14" fillId="0" borderId="0" xfId="56" applyFont="1" applyProtection="1">
      <alignment/>
      <protection/>
    </xf>
    <xf numFmtId="0" fontId="14" fillId="0" borderId="0" xfId="56" applyFont="1" applyAlignment="1" applyProtection="1">
      <alignment vertical="top" wrapText="1"/>
      <protection/>
    </xf>
    <xf numFmtId="0" fontId="15" fillId="0" borderId="0" xfId="56" applyFont="1" applyAlignment="1" applyProtection="1">
      <alignment horizontal="center" vertical="center" wrapText="1"/>
      <protection/>
    </xf>
    <xf numFmtId="0" fontId="15" fillId="0" borderId="0" xfId="56" applyFont="1" applyAlignment="1" applyProtection="1">
      <alignment vertical="top" wrapText="1"/>
      <protection/>
    </xf>
    <xf numFmtId="0" fontId="14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/>
      <protection/>
    </xf>
    <xf numFmtId="0" fontId="14" fillId="0" borderId="0" xfId="56" applyFont="1" applyAlignment="1" applyProtection="1">
      <alignment/>
      <protection/>
    </xf>
    <xf numFmtId="0" fontId="17" fillId="0" borderId="0" xfId="56" applyFont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8" fillId="0" borderId="0" xfId="56" applyFont="1" applyBorder="1" applyAlignment="1" applyProtection="1">
      <alignment vertical="top" wrapText="1"/>
      <protection/>
    </xf>
    <xf numFmtId="0" fontId="3" fillId="0" borderId="0" xfId="56" applyBorder="1">
      <alignment/>
      <protection/>
    </xf>
    <xf numFmtId="0" fontId="3" fillId="0" borderId="0" xfId="56">
      <alignment/>
      <protection/>
    </xf>
    <xf numFmtId="0" fontId="3" fillId="0" borderId="0" xfId="56" applyFill="1" applyBorder="1">
      <alignment/>
      <protection/>
    </xf>
    <xf numFmtId="0" fontId="19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 vertical="top" wrapText="1"/>
      <protection/>
    </xf>
    <xf numFmtId="0" fontId="19" fillId="0" borderId="0" xfId="56" applyFont="1" applyBorder="1" applyAlignment="1" applyProtection="1">
      <alignment horizontal="center"/>
      <protection/>
    </xf>
    <xf numFmtId="0" fontId="24" fillId="0" borderId="0" xfId="56" applyFont="1" applyBorder="1" applyAlignment="1" applyProtection="1">
      <alignment horizontal="center" wrapText="1"/>
      <protection/>
    </xf>
    <xf numFmtId="0" fontId="20" fillId="0" borderId="0" xfId="56" applyFont="1" applyFill="1" applyBorder="1" applyAlignment="1" applyProtection="1">
      <alignment horizontal="right" wrapText="1"/>
      <protection/>
    </xf>
    <xf numFmtId="0" fontId="21" fillId="0" borderId="0" xfId="56" applyFont="1" applyBorder="1" applyAlignment="1" applyProtection="1">
      <alignment/>
      <protection/>
    </xf>
    <xf numFmtId="0" fontId="3" fillId="0" borderId="0" xfId="56" applyFill="1" applyBorder="1" applyAlignment="1">
      <alignment horizontal="center"/>
      <protection/>
    </xf>
    <xf numFmtId="174" fontId="22" fillId="0" borderId="0" xfId="56" applyNumberFormat="1" applyFont="1" applyFill="1" applyBorder="1" applyAlignment="1">
      <alignment horizontal="center" vertical="center" wrapText="1"/>
      <protection/>
    </xf>
    <xf numFmtId="172" fontId="3" fillId="0" borderId="0" xfId="56" applyNumberFormat="1" applyFill="1" applyBorder="1" applyAlignment="1">
      <alignment horizontal="right"/>
      <protection/>
    </xf>
    <xf numFmtId="0" fontId="3" fillId="0" borderId="0" xfId="56" applyFont="1">
      <alignment/>
      <protection/>
    </xf>
    <xf numFmtId="172" fontId="3" fillId="0" borderId="0" xfId="56" applyNumberFormat="1" applyFont="1" applyFill="1" applyBorder="1" applyAlignment="1">
      <alignment horizontal="right"/>
      <protection/>
    </xf>
    <xf numFmtId="172" fontId="3" fillId="0" borderId="0" xfId="56" applyNumberFormat="1" applyFill="1" applyBorder="1" applyAlignment="1">
      <alignment horizontal="center"/>
      <protection/>
    </xf>
    <xf numFmtId="0" fontId="3" fillId="0" borderId="0" xfId="56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9" fillId="0" borderId="0" xfId="56" applyFont="1" applyAlignment="1" applyProtection="1">
      <alignment horizontal="center"/>
      <protection locked="0"/>
    </xf>
    <xf numFmtId="0" fontId="9" fillId="0" borderId="0" xfId="56" applyFont="1" applyProtection="1">
      <alignment/>
      <protection locked="0"/>
    </xf>
    <xf numFmtId="0" fontId="21" fillId="0" borderId="0" xfId="56" applyFont="1" applyBorder="1" applyAlignment="1" applyProtection="1">
      <alignment horizontal="center" wrapText="1"/>
      <protection locked="0"/>
    </xf>
    <xf numFmtId="0" fontId="21" fillId="0" borderId="0" xfId="56" applyFont="1" applyBorder="1" applyAlignment="1" applyProtection="1">
      <alignment horizontal="center" vertical="center" wrapText="1"/>
      <protection/>
    </xf>
    <xf numFmtId="0" fontId="3" fillId="0" borderId="0" xfId="56" applyBorder="1" applyAlignment="1">
      <alignment horizontal="center"/>
      <protection/>
    </xf>
    <xf numFmtId="174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1" fillId="0" borderId="0" xfId="56" applyNumberFormat="1" applyFont="1" applyBorder="1" applyAlignment="1" applyProtection="1">
      <alignment horizontal="center"/>
      <protection locked="0"/>
    </xf>
    <xf numFmtId="0" fontId="21" fillId="0" borderId="0" xfId="56" applyFont="1" applyAlignment="1" applyProtection="1">
      <alignment horizontal="center" wrapText="1"/>
      <protection/>
    </xf>
    <xf numFmtId="0" fontId="3" fillId="0" borderId="0" xfId="56" applyAlignment="1">
      <alignment horizontal="center"/>
      <protection/>
    </xf>
    <xf numFmtId="0" fontId="14" fillId="0" borderId="0" xfId="56" applyFont="1" applyAlignment="1" applyProtection="1">
      <alignment horizont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vertical="top" wrapText="1"/>
      <protection/>
    </xf>
    <xf numFmtId="0" fontId="11" fillId="0" borderId="0" xfId="56" applyFont="1" applyFill="1" applyBorder="1" applyAlignment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11" xfId="53" applyFont="1" applyFill="1" applyBorder="1" applyAlignment="1">
      <alignment/>
      <protection/>
    </xf>
    <xf numFmtId="0" fontId="7" fillId="0" borderId="0" xfId="53" applyFont="1" applyBorder="1" applyAlignment="1">
      <alignment horizontal="right"/>
      <protection/>
    </xf>
    <xf numFmtId="174" fontId="3" fillId="33" borderId="10" xfId="56" applyNumberFormat="1" applyFont="1" applyFill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49" fontId="25" fillId="0" borderId="0" xfId="56" applyNumberFormat="1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7" fillId="0" borderId="11" xfId="53" applyFont="1" applyBorder="1" applyAlignment="1" applyProtection="1">
      <alignment horizontal="center"/>
      <protection/>
    </xf>
    <xf numFmtId="0" fontId="5" fillId="0" borderId="11" xfId="53" applyNumberFormat="1" applyFont="1" applyFill="1" applyBorder="1" applyAlignment="1" applyProtection="1">
      <alignment horizontal="center" wrapText="1"/>
      <protection/>
    </xf>
    <xf numFmtId="174" fontId="4" fillId="0" borderId="0" xfId="56" applyNumberFormat="1" applyFont="1" applyFill="1" applyBorder="1" applyAlignment="1" applyProtection="1">
      <alignment horizont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11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30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0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0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3" fillId="34" borderId="0" xfId="58" applyFill="1" applyAlignment="1">
      <alignment horizontal="center" vertical="center" wrapText="1"/>
      <protection/>
    </xf>
    <xf numFmtId="0" fontId="3" fillId="0" borderId="0" xfId="58">
      <alignment/>
      <protection/>
    </xf>
    <xf numFmtId="49" fontId="3" fillId="0" borderId="0" xfId="58" applyNumberFormat="1" applyFont="1">
      <alignment/>
      <protection/>
    </xf>
    <xf numFmtId="0" fontId="3" fillId="0" borderId="0" xfId="58" applyAlignment="1">
      <alignment wrapText="1"/>
      <protection/>
    </xf>
    <xf numFmtId="49" fontId="27" fillId="0" borderId="10" xfId="53" applyNumberFormat="1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49" fontId="2" fillId="0" borderId="12" xfId="53" applyNumberFormat="1" applyFont="1" applyBorder="1" applyAlignment="1" applyProtection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Alignment="1">
      <alignment horizontal="center"/>
      <protection/>
    </xf>
    <xf numFmtId="49" fontId="11" fillId="0" borderId="0" xfId="57" applyNumberFormat="1" applyFont="1" applyAlignment="1">
      <alignment horizontal="left" vertical="center"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49" fontId="25" fillId="0" borderId="0" xfId="56" applyNumberFormat="1" applyFont="1" applyProtection="1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Border="1" applyAlignment="1">
      <alignment horizontal="center" vertical="center"/>
      <protection/>
    </xf>
    <xf numFmtId="173" fontId="8" fillId="0" borderId="10" xfId="54" applyNumberFormat="1" applyFont="1" applyFill="1" applyBorder="1" applyAlignment="1">
      <alignment horizontal="center" vertical="center"/>
      <protection/>
    </xf>
    <xf numFmtId="172" fontId="34" fillId="33" borderId="10" xfId="54" applyNumberFormat="1" applyFont="1" applyFill="1" applyBorder="1" applyAlignment="1">
      <alignment horizontal="center" vertical="center"/>
      <protection/>
    </xf>
    <xf numFmtId="174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26" fillId="0" borderId="0" xfId="53" applyFont="1" applyBorder="1" applyAlignment="1">
      <alignment horizontal="center" wrapText="1"/>
      <protection/>
    </xf>
    <xf numFmtId="174" fontId="2" fillId="0" borderId="12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Font="1" applyBorder="1" applyAlignment="1">
      <alignment horizontal="center"/>
      <protection/>
    </xf>
    <xf numFmtId="172" fontId="3" fillId="0" borderId="10" xfId="56" applyNumberFormat="1" applyFont="1" applyFill="1" applyBorder="1" applyAlignment="1" applyProtection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/>
      <protection/>
    </xf>
    <xf numFmtId="1" fontId="3" fillId="0" borderId="10" xfId="56" applyNumberFormat="1" applyFont="1" applyFill="1" applyBorder="1" applyAlignment="1">
      <alignment horizontal="center"/>
      <protection/>
    </xf>
    <xf numFmtId="174" fontId="3" fillId="33" borderId="10" xfId="56" applyNumberFormat="1" applyFont="1" applyFill="1" applyBorder="1" applyAlignment="1" applyProtection="1">
      <alignment/>
      <protection/>
    </xf>
    <xf numFmtId="174" fontId="3" fillId="0" borderId="10" xfId="56" applyNumberFormat="1" applyFont="1" applyFill="1" applyBorder="1" applyAlignment="1" applyProtection="1">
      <alignment/>
      <protection locked="0"/>
    </xf>
    <xf numFmtId="1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 horizontal="center" vertical="center"/>
      <protection/>
    </xf>
    <xf numFmtId="172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/>
      <protection locked="0"/>
    </xf>
    <xf numFmtId="0" fontId="10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right" vertical="center"/>
      <protection/>
    </xf>
    <xf numFmtId="172" fontId="2" fillId="0" borderId="10" xfId="54" applyNumberFormat="1" applyFont="1" applyFill="1" applyBorder="1" applyAlignment="1">
      <alignment horizontal="center" vertical="center"/>
      <protection/>
    </xf>
    <xf numFmtId="172" fontId="35" fillId="33" borderId="10" xfId="54" applyNumberFormat="1" applyFont="1" applyFill="1" applyBorder="1" applyAlignment="1">
      <alignment horizontal="right" vertical="center"/>
      <protection/>
    </xf>
    <xf numFmtId="0" fontId="3" fillId="0" borderId="10" xfId="56" applyFont="1" applyBorder="1" applyAlignment="1">
      <alignment horizontal="center"/>
      <protection/>
    </xf>
    <xf numFmtId="49" fontId="2" fillId="0" borderId="10" xfId="56" applyNumberFormat="1" applyFont="1" applyFill="1" applyBorder="1" applyAlignment="1" applyProtection="1">
      <alignment horizontal="center" wrapText="1"/>
      <protection/>
    </xf>
    <xf numFmtId="49" fontId="3" fillId="0" borderId="10" xfId="56" applyNumberFormat="1" applyFont="1" applyFill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49" fontId="11" fillId="0" borderId="0" xfId="57" applyNumberFormat="1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2" fillId="0" borderId="0" xfId="54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0" xfId="54" applyNumberFormat="1" applyFont="1" applyAlignment="1">
      <alignment/>
      <protection/>
    </xf>
    <xf numFmtId="0" fontId="13" fillId="0" borderId="0" xfId="53" applyFont="1" applyBorder="1" applyAlignment="1" applyProtection="1">
      <alignment vertical="center" wrapText="1"/>
      <protection/>
    </xf>
    <xf numFmtId="0" fontId="9" fillId="0" borderId="0" xfId="56" applyFont="1" applyAlignment="1">
      <alignment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6" applyBorder="1" applyAlignment="1">
      <alignment/>
      <protection/>
    </xf>
    <xf numFmtId="0" fontId="3" fillId="0" borderId="10" xfId="56" applyFont="1" applyFill="1" applyBorder="1" applyAlignment="1">
      <alignment horizontal="left" wrapText="1" indent="2"/>
      <protection/>
    </xf>
    <xf numFmtId="0" fontId="3" fillId="0" borderId="10" xfId="56" applyFont="1" applyFill="1" applyBorder="1" applyAlignment="1">
      <alignment horizontal="left" wrapText="1" inden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wrapText="1"/>
      <protection/>
    </xf>
    <xf numFmtId="0" fontId="7" fillId="0" borderId="11" xfId="53" applyFont="1" applyBorder="1" applyAlignment="1" applyProtection="1">
      <alignment horizontal="center"/>
      <protection locked="0"/>
    </xf>
    <xf numFmtId="0" fontId="5" fillId="0" borderId="11" xfId="53" applyNumberFormat="1" applyFont="1" applyFill="1" applyBorder="1" applyAlignment="1" applyProtection="1">
      <alignment horizontal="center" wrapText="1"/>
      <protection locked="0"/>
    </xf>
    <xf numFmtId="0" fontId="5" fillId="0" borderId="0" xfId="53" applyFont="1" applyBorder="1" applyAlignment="1" applyProtection="1">
      <alignment vertical="top" wrapText="1"/>
      <protection/>
    </xf>
    <xf numFmtId="174" fontId="3" fillId="33" borderId="13" xfId="56" applyNumberFormat="1" applyFont="1" applyFill="1" applyBorder="1" applyAlignment="1" applyProtection="1">
      <alignment/>
      <protection/>
    </xf>
    <xf numFmtId="174" fontId="3" fillId="35" borderId="13" xfId="56" applyNumberFormat="1" applyFont="1" applyFill="1" applyBorder="1" applyAlignment="1" applyProtection="1">
      <alignment/>
      <protection locked="0"/>
    </xf>
    <xf numFmtId="172" fontId="3" fillId="0" borderId="14" xfId="56" applyNumberFormat="1" applyFont="1" applyFill="1" applyBorder="1" applyAlignment="1" applyProtection="1">
      <alignment horizontal="center" vertical="center"/>
      <protection/>
    </xf>
    <xf numFmtId="174" fontId="3" fillId="0" borderId="14" xfId="56" applyNumberFormat="1" applyFont="1" applyFill="1" applyBorder="1" applyAlignment="1" applyProtection="1">
      <alignment/>
      <protection locked="0"/>
    </xf>
    <xf numFmtId="1" fontId="3" fillId="35" borderId="15" xfId="56" applyNumberFormat="1" applyFont="1" applyFill="1" applyBorder="1" applyAlignment="1" applyProtection="1">
      <alignment horizontal="center" vertical="center"/>
      <protection/>
    </xf>
    <xf numFmtId="174" fontId="3" fillId="0" borderId="15" xfId="56" applyNumberFormat="1" applyFont="1" applyFill="1" applyBorder="1" applyAlignment="1" applyProtection="1">
      <alignment/>
      <protection locked="0"/>
    </xf>
    <xf numFmtId="174" fontId="3" fillId="35" borderId="15" xfId="56" applyNumberFormat="1" applyFont="1" applyFill="1" applyBorder="1" applyAlignment="1" applyProtection="1">
      <alignment/>
      <protection locked="0"/>
    </xf>
    <xf numFmtId="174" fontId="3" fillId="35" borderId="16" xfId="56" applyNumberFormat="1" applyFont="1" applyFill="1" applyBorder="1" applyAlignment="1" applyProtection="1">
      <alignment horizontal="center" vertical="center"/>
      <protection/>
    </xf>
    <xf numFmtId="174" fontId="3" fillId="33" borderId="17" xfId="56" applyNumberFormat="1" applyFont="1" applyFill="1" applyBorder="1" applyAlignment="1" applyProtection="1">
      <alignment/>
      <protection/>
    </xf>
    <xf numFmtId="174" fontId="2" fillId="0" borderId="10" xfId="0" applyNumberFormat="1" applyFont="1" applyFill="1" applyBorder="1" applyAlignment="1" applyProtection="1">
      <alignment horizontal="right" wrapText="1"/>
      <protection locked="0"/>
    </xf>
    <xf numFmtId="174" fontId="2" fillId="33" borderId="10" xfId="0" applyNumberFormat="1" applyFont="1" applyFill="1" applyBorder="1" applyAlignment="1" applyProtection="1">
      <alignment horizontal="right" wrapText="1"/>
      <protection/>
    </xf>
    <xf numFmtId="174" fontId="3" fillId="35" borderId="13" xfId="56" applyNumberFormat="1" applyFont="1" applyFill="1" applyBorder="1" applyAlignment="1" applyProtection="1">
      <alignment horizontal="center" vertical="center"/>
      <protection/>
    </xf>
    <xf numFmtId="174" fontId="2" fillId="0" borderId="16" xfId="0" applyNumberFormat="1" applyFont="1" applyFill="1" applyBorder="1" applyAlignment="1" applyProtection="1">
      <alignment horizontal="right" wrapText="1"/>
      <protection locked="0"/>
    </xf>
    <xf numFmtId="174" fontId="73" fillId="33" borderId="10" xfId="54" applyNumberFormat="1" applyFont="1" applyFill="1" applyBorder="1" applyAlignment="1" applyProtection="1">
      <alignment horizontal="right" wrapText="1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172" fontId="2" fillId="0" borderId="13" xfId="54" applyNumberFormat="1" applyFont="1" applyFill="1" applyBorder="1" applyAlignment="1">
      <alignment horizontal="center" vertical="center"/>
      <protection/>
    </xf>
    <xf numFmtId="172" fontId="2" fillId="0" borderId="16" xfId="54" applyNumberFormat="1" applyFont="1" applyFill="1" applyBorder="1" applyAlignment="1">
      <alignment horizontal="center" vertical="center"/>
      <protection/>
    </xf>
    <xf numFmtId="172" fontId="2" fillId="33" borderId="14" xfId="54" applyNumberFormat="1" applyFont="1" applyFill="1" applyBorder="1" applyAlignment="1">
      <alignment horizontal="right" vertical="center"/>
      <protection/>
    </xf>
    <xf numFmtId="172" fontId="2" fillId="0" borderId="14" xfId="54" applyNumberFormat="1" applyFont="1" applyFill="1" applyBorder="1" applyAlignment="1">
      <alignment horizontal="center" vertical="center"/>
      <protection/>
    </xf>
    <xf numFmtId="172" fontId="2" fillId="33" borderId="15" xfId="54" applyNumberFormat="1" applyFont="1" applyFill="1" applyBorder="1" applyAlignment="1">
      <alignment horizontal="right" vertical="center"/>
      <protection/>
    </xf>
    <xf numFmtId="172" fontId="2" fillId="0" borderId="15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74" fillId="0" borderId="0" xfId="0" applyFont="1" applyAlignment="1">
      <alignment horizontal="left" vertical="center" wrapText="1"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0" borderId="13" xfId="54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49" fontId="2" fillId="0" borderId="0" xfId="54" applyNumberFormat="1" applyFont="1" applyAlignment="1">
      <alignment horizontal="left" vertical="center"/>
      <protection/>
    </xf>
    <xf numFmtId="0" fontId="3" fillId="0" borderId="12" xfId="53" applyFont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28" fillId="0" borderId="11" xfId="56" applyFont="1" applyBorder="1" applyAlignment="1" applyProtection="1">
      <alignment horizontal="center"/>
      <protection locked="0"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top"/>
      <protection/>
    </xf>
    <xf numFmtId="0" fontId="2" fillId="0" borderId="10" xfId="54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>
      <alignment horizontal="center" vertical="top"/>
      <protection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0" fontId="2" fillId="0" borderId="0" xfId="54" applyFont="1" applyBorder="1" applyAlignment="1">
      <alignment horizontal="center" vertical="top" wrapText="1"/>
      <protection/>
    </xf>
    <xf numFmtId="49" fontId="0" fillId="0" borderId="11" xfId="0" applyNumberFormat="1" applyBorder="1" applyAlignment="1" applyProtection="1">
      <alignment horizontal="center" wrapText="1"/>
      <protection locked="0"/>
    </xf>
    <xf numFmtId="14" fontId="3" fillId="0" borderId="11" xfId="56" applyNumberFormat="1" applyFill="1" applyBorder="1" applyAlignment="1" applyProtection="1">
      <alignment horizontal="center"/>
      <protection locked="0"/>
    </xf>
    <xf numFmtId="0" fontId="3" fillId="0" borderId="11" xfId="56" applyFill="1" applyBorder="1" applyAlignment="1" applyProtection="1">
      <alignment horizontal="center"/>
      <protection locked="0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174" fontId="4" fillId="0" borderId="0" xfId="56" applyNumberFormat="1" applyFont="1" applyFill="1" applyBorder="1" applyAlignment="1" applyProtection="1">
      <alignment horizontal="center" wrapText="1"/>
      <protection/>
    </xf>
    <xf numFmtId="0" fontId="2" fillId="0" borderId="12" xfId="53" applyFont="1" applyBorder="1" applyAlignment="1">
      <alignment horizontal="center" vertical="top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0" fontId="2" fillId="0" borderId="11" xfId="53" applyNumberFormat="1" applyFont="1" applyBorder="1" applyAlignment="1" applyProtection="1">
      <alignment horizontal="center" wrapText="1"/>
      <protection locked="0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 applyProtection="1">
      <alignment horizontal="center" wrapText="1"/>
      <protection locked="0"/>
    </xf>
    <xf numFmtId="0" fontId="28" fillId="0" borderId="11" xfId="53" applyNumberFormat="1" applyFont="1" applyFill="1" applyBorder="1" applyAlignment="1" applyProtection="1">
      <alignment horizont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14" fontId="2" fillId="0" borderId="11" xfId="53" applyNumberFormat="1" applyFont="1" applyBorder="1" applyAlignment="1" applyProtection="1">
      <alignment horizontal="center" wrapText="1"/>
      <protection locked="0"/>
    </xf>
    <xf numFmtId="0" fontId="3" fillId="34" borderId="0" xfId="58" applyFill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3" name="Text Box 3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4" name="Text Box 4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5" name="Text Box 5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6" name="Text Box 9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1838325</xdr:colOff>
      <xdr:row>7</xdr:row>
      <xdr:rowOff>142875</xdr:rowOff>
    </xdr:from>
    <xdr:to>
      <xdr:col>1</xdr:col>
      <xdr:colOff>361950</xdr:colOff>
      <xdr:row>10</xdr:row>
      <xdr:rowOff>9525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79"/>
  <sheetViews>
    <sheetView showZeros="0" tabSelected="1" zoomScaleSheetLayoutView="70" zoomScalePageLayoutView="0" workbookViewId="0" topLeftCell="R7">
      <selection activeCell="E37" sqref="E37"/>
    </sheetView>
  </sheetViews>
  <sheetFormatPr defaultColWidth="9.140625" defaultRowHeight="15"/>
  <cols>
    <col min="1" max="1" width="45.7109375" style="32" customWidth="1"/>
    <col min="2" max="2" width="8.7109375" style="56" bestFit="1" customWidth="1"/>
    <col min="3" max="3" width="5.421875" style="56" customWidth="1"/>
    <col min="4" max="4" width="11.57421875" style="32" customWidth="1"/>
    <col min="5" max="5" width="9.421875" style="32" customWidth="1"/>
    <col min="6" max="6" width="11.57421875" style="32" customWidth="1"/>
    <col min="7" max="7" width="9.421875" style="32" customWidth="1"/>
    <col min="8" max="8" width="10.00390625" style="32" customWidth="1"/>
    <col min="9" max="9" width="12.7109375" style="32" customWidth="1"/>
    <col min="10" max="10" width="10.00390625" style="32" customWidth="1"/>
    <col min="11" max="11" width="11.57421875" style="32" customWidth="1"/>
    <col min="12" max="12" width="9.421875" style="32" customWidth="1"/>
    <col min="13" max="13" width="10.00390625" style="32" customWidth="1"/>
    <col min="14" max="14" width="12.7109375" style="32" customWidth="1"/>
    <col min="15" max="15" width="10.00390625" style="32" customWidth="1"/>
    <col min="16" max="16" width="11.57421875" style="32" customWidth="1"/>
    <col min="17" max="17" width="10.140625" style="32" customWidth="1"/>
    <col min="18" max="18" width="10.00390625" style="32" customWidth="1"/>
    <col min="19" max="19" width="12.7109375" style="32" customWidth="1"/>
    <col min="20" max="20" width="10.28125" style="32" customWidth="1"/>
    <col min="21" max="21" width="11.140625" style="32" customWidth="1"/>
    <col min="22" max="22" width="11.57421875" style="32" customWidth="1"/>
    <col min="23" max="23" width="10.140625" style="32" customWidth="1"/>
    <col min="24" max="24" width="10.00390625" style="32" customWidth="1"/>
    <col min="25" max="25" width="12.7109375" style="32" customWidth="1"/>
    <col min="26" max="26" width="10.00390625" style="32" customWidth="1"/>
    <col min="27" max="27" width="11.57421875" style="32" customWidth="1"/>
    <col min="28" max="28" width="10.140625" style="32" customWidth="1"/>
    <col min="29" max="29" width="10.00390625" style="33" customWidth="1"/>
    <col min="30" max="30" width="12.7109375" style="33" customWidth="1"/>
    <col min="31" max="31" width="10.140625" style="33" customWidth="1"/>
    <col min="32" max="32" width="11.140625" style="33" customWidth="1"/>
    <col min="33" max="33" width="9.140625" style="33" customWidth="1"/>
    <col min="34" max="34" width="16.421875" style="33" bestFit="1" customWidth="1"/>
    <col min="35" max="35" width="15.28125" style="33" bestFit="1" customWidth="1"/>
    <col min="36" max="36" width="10.8515625" style="33" bestFit="1" customWidth="1"/>
    <col min="37" max="37" width="10.8515625" style="33" customWidth="1"/>
    <col min="38" max="39" width="11.8515625" style="33" bestFit="1" customWidth="1"/>
    <col min="40" max="40" width="11.8515625" style="33" customWidth="1"/>
    <col min="41" max="41" width="16.28125" style="33" bestFit="1" customWidth="1"/>
    <col min="42" max="42" width="11.8515625" style="32" bestFit="1" customWidth="1"/>
    <col min="43" max="46" width="11.8515625" style="32" customWidth="1"/>
    <col min="47" max="47" width="12.7109375" style="32" customWidth="1"/>
    <col min="48" max="16384" width="9.140625" style="32" customWidth="1"/>
  </cols>
  <sheetData>
    <row r="1" spans="1:5" ht="12.75">
      <c r="A1" s="107" t="s">
        <v>141</v>
      </c>
      <c r="B1" s="70" t="s">
        <v>14</v>
      </c>
      <c r="C1" s="94" t="s">
        <v>188</v>
      </c>
      <c r="D1" s="94" t="s">
        <v>125</v>
      </c>
      <c r="E1" s="106" t="s">
        <v>186</v>
      </c>
    </row>
    <row r="2" spans="4:19" ht="8.25" customHeight="1">
      <c r="D2" s="10"/>
      <c r="E2" s="10"/>
      <c r="F2" s="63"/>
      <c r="G2" s="64"/>
      <c r="H2" s="64"/>
      <c r="I2" s="64"/>
      <c r="J2" s="64"/>
      <c r="K2" s="64"/>
      <c r="L2" s="64"/>
      <c r="M2" s="11"/>
      <c r="N2" s="11"/>
      <c r="O2" s="12"/>
      <c r="P2" s="12"/>
      <c r="Q2" s="17"/>
      <c r="R2" s="14"/>
      <c r="S2" s="14"/>
    </row>
    <row r="3" spans="4:19" ht="25.5" customHeight="1">
      <c r="D3" s="189" t="s">
        <v>128</v>
      </c>
      <c r="E3" s="189"/>
      <c r="F3" s="189"/>
      <c r="G3" s="189"/>
      <c r="H3" s="189"/>
      <c r="I3" s="189"/>
      <c r="J3" s="189"/>
      <c r="K3" s="189"/>
      <c r="L3" s="189"/>
      <c r="M3" s="193" t="s">
        <v>127</v>
      </c>
      <c r="N3" s="193"/>
      <c r="O3" s="193"/>
      <c r="S3" s="139"/>
    </row>
    <row r="4" spans="4:19" ht="12.75">
      <c r="D4" s="190" t="s">
        <v>77</v>
      </c>
      <c r="E4" s="190"/>
      <c r="F4" s="190"/>
      <c r="G4" s="190"/>
      <c r="H4" s="190"/>
      <c r="I4" s="190"/>
      <c r="J4" s="190"/>
      <c r="K4" s="190"/>
      <c r="L4" s="190"/>
      <c r="M4" s="194" t="s">
        <v>78</v>
      </c>
      <c r="N4" s="195"/>
      <c r="O4" s="195"/>
      <c r="S4" s="140"/>
    </row>
    <row r="5" spans="4:19" ht="39" customHeight="1">
      <c r="D5" s="191" t="s">
        <v>79</v>
      </c>
      <c r="E5" s="191"/>
      <c r="F5" s="191"/>
      <c r="G5" s="191"/>
      <c r="H5" s="191"/>
      <c r="I5" s="191"/>
      <c r="J5" s="191"/>
      <c r="K5" s="191"/>
      <c r="L5" s="191"/>
      <c r="M5" s="196" t="s">
        <v>126</v>
      </c>
      <c r="N5" s="197"/>
      <c r="O5" s="197"/>
      <c r="S5" s="141"/>
    </row>
    <row r="6" spans="2:41" s="18" customFormat="1" ht="24.75" customHeight="1">
      <c r="B6" s="59"/>
      <c r="C6" s="59"/>
      <c r="D6" s="198" t="s">
        <v>62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43"/>
      <c r="Q6" s="143"/>
      <c r="R6" s="143"/>
      <c r="S6" s="138"/>
      <c r="T6" s="59"/>
      <c r="U6" s="59"/>
      <c r="V6" s="59"/>
      <c r="W6" s="59"/>
      <c r="X6" s="59"/>
      <c r="Y6" s="59"/>
      <c r="Z6" s="59"/>
      <c r="AA6" s="5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35" s="18" customFormat="1" ht="15.75" customHeight="1">
      <c r="A7" s="20"/>
      <c r="B7" s="20"/>
      <c r="C7" s="57"/>
      <c r="D7" s="20"/>
      <c r="E7" s="20"/>
      <c r="F7" s="20"/>
      <c r="G7" s="15" t="s">
        <v>20</v>
      </c>
      <c r="H7" s="66" t="s">
        <v>18</v>
      </c>
      <c r="I7" s="153" t="s">
        <v>189</v>
      </c>
      <c r="J7" s="154">
        <v>2018</v>
      </c>
      <c r="K7" s="16" t="s">
        <v>29</v>
      </c>
      <c r="L7" s="16"/>
      <c r="M7" s="155"/>
      <c r="N7" s="23"/>
      <c r="P7" s="22"/>
      <c r="Q7" s="22"/>
      <c r="R7" s="21"/>
      <c r="S7" s="23"/>
      <c r="T7" s="24"/>
      <c r="U7" s="25"/>
      <c r="V7" s="25"/>
      <c r="W7" s="25"/>
      <c r="X7" s="25"/>
      <c r="Y7" s="26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18" customFormat="1" ht="15.75" customHeight="1">
      <c r="A8" s="27"/>
      <c r="B8" s="27"/>
      <c r="C8" s="57"/>
      <c r="D8" s="27"/>
      <c r="E8" s="20"/>
      <c r="F8" s="20"/>
      <c r="G8" s="1"/>
      <c r="H8" s="1"/>
      <c r="I8" s="207" t="s">
        <v>17</v>
      </c>
      <c r="J8" s="207"/>
      <c r="K8" s="1"/>
      <c r="L8" s="1"/>
      <c r="M8" s="28"/>
      <c r="N8" s="28"/>
      <c r="O8" s="28"/>
      <c r="P8" s="28"/>
      <c r="Q8" s="28"/>
      <c r="R8" s="28"/>
      <c r="S8" s="28"/>
      <c r="T8" s="29"/>
      <c r="Y8" s="26"/>
      <c r="AA8" s="19"/>
      <c r="AB8" s="19"/>
      <c r="AC8" s="19"/>
      <c r="AD8" s="19"/>
      <c r="AE8" s="19"/>
      <c r="AF8" s="19"/>
      <c r="AG8" s="19"/>
      <c r="AH8" s="19"/>
      <c r="AI8" s="19"/>
    </row>
    <row r="9" spans="5:41" ht="15.75">
      <c r="E9" s="192" t="s">
        <v>187</v>
      </c>
      <c r="F9" s="192"/>
      <c r="G9" s="192"/>
      <c r="H9" s="192"/>
      <c r="I9" s="192"/>
      <c r="J9" s="192"/>
      <c r="K9" s="192"/>
      <c r="L9" s="192"/>
      <c r="M9" s="192"/>
      <c r="N9" s="192"/>
      <c r="O9"/>
      <c r="AB9" s="33"/>
      <c r="AO9" s="32"/>
    </row>
    <row r="10" spans="5:41" ht="12.75" customHeight="1">
      <c r="E10" s="185" t="s">
        <v>129</v>
      </c>
      <c r="F10" s="185"/>
      <c r="G10" s="185"/>
      <c r="H10" s="185"/>
      <c r="I10" s="185"/>
      <c r="J10" s="185"/>
      <c r="K10" s="185"/>
      <c r="L10" s="185"/>
      <c r="M10" s="185"/>
      <c r="N10" s="185"/>
      <c r="O10"/>
      <c r="AB10" s="33"/>
      <c r="AO10" s="32"/>
    </row>
    <row r="11" spans="5:41" ht="15.75"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/>
      <c r="AB11" s="33"/>
      <c r="AO11" s="32"/>
    </row>
    <row r="12" spans="2:41" ht="16.5" customHeight="1">
      <c r="B12" s="52"/>
      <c r="C12" s="52"/>
      <c r="D12" s="31"/>
      <c r="E12" s="185" t="s">
        <v>15</v>
      </c>
      <c r="F12" s="185"/>
      <c r="G12" s="185"/>
      <c r="H12" s="185"/>
      <c r="I12" s="185"/>
      <c r="J12" s="185"/>
      <c r="K12" s="185"/>
      <c r="L12" s="185"/>
      <c r="M12" s="185"/>
      <c r="N12" s="185"/>
      <c r="O12"/>
      <c r="P12" s="31"/>
      <c r="Q12" s="31"/>
      <c r="R12" s="31"/>
      <c r="S12" s="31"/>
      <c r="T12" s="31"/>
      <c r="AB12" s="33"/>
      <c r="AO12" s="32"/>
    </row>
    <row r="13" spans="1:27" ht="11.25" customHeight="1">
      <c r="A13" s="20"/>
      <c r="B13" s="34"/>
      <c r="C13" s="34"/>
      <c r="D13" s="34"/>
      <c r="E13" s="36"/>
      <c r="F13" s="36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65"/>
      <c r="S13" s="65"/>
      <c r="T13" s="65"/>
      <c r="U13" s="65"/>
      <c r="V13" s="39"/>
      <c r="W13" s="31"/>
      <c r="X13" s="31"/>
      <c r="Y13" s="31"/>
      <c r="Z13" s="31"/>
      <c r="AA13" s="31"/>
    </row>
    <row r="14" spans="1:32" ht="31.5" customHeight="1">
      <c r="A14" s="206" t="s">
        <v>116</v>
      </c>
      <c r="B14" s="206" t="s">
        <v>32</v>
      </c>
      <c r="C14" s="206" t="s">
        <v>61</v>
      </c>
      <c r="D14" s="186" t="s">
        <v>0</v>
      </c>
      <c r="E14" s="186"/>
      <c r="F14" s="186"/>
      <c r="G14" s="186"/>
      <c r="H14" s="186"/>
      <c r="I14" s="186"/>
      <c r="J14" s="186"/>
      <c r="K14" s="186" t="s">
        <v>147</v>
      </c>
      <c r="L14" s="186"/>
      <c r="M14" s="186"/>
      <c r="N14" s="186"/>
      <c r="O14" s="186"/>
      <c r="P14" s="186" t="s">
        <v>147</v>
      </c>
      <c r="Q14" s="186"/>
      <c r="R14" s="186"/>
      <c r="S14" s="186"/>
      <c r="T14" s="186"/>
      <c r="U14" s="186"/>
      <c r="V14" s="186" t="s">
        <v>101</v>
      </c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</row>
    <row r="15" spans="1:32" ht="12.75" customHeight="1">
      <c r="A15" s="206"/>
      <c r="B15" s="206"/>
      <c r="C15" s="206"/>
      <c r="D15" s="186" t="s">
        <v>30</v>
      </c>
      <c r="E15" s="186" t="s">
        <v>34</v>
      </c>
      <c r="F15" s="186"/>
      <c r="G15" s="186"/>
      <c r="H15" s="186"/>
      <c r="I15" s="186"/>
      <c r="J15" s="186"/>
      <c r="K15" s="186" t="s">
        <v>35</v>
      </c>
      <c r="L15" s="186"/>
      <c r="M15" s="186"/>
      <c r="N15" s="186"/>
      <c r="O15" s="186"/>
      <c r="P15" s="186" t="s">
        <v>152</v>
      </c>
      <c r="Q15" s="186"/>
      <c r="R15" s="186"/>
      <c r="S15" s="186"/>
      <c r="T15" s="186" t="s">
        <v>111</v>
      </c>
      <c r="U15" s="186"/>
      <c r="V15" s="186" t="s">
        <v>35</v>
      </c>
      <c r="W15" s="186"/>
      <c r="X15" s="186"/>
      <c r="Y15" s="186"/>
      <c r="Z15" s="186"/>
      <c r="AA15" s="186" t="s">
        <v>152</v>
      </c>
      <c r="AB15" s="186"/>
      <c r="AC15" s="186"/>
      <c r="AD15" s="186"/>
      <c r="AE15" s="186" t="s">
        <v>112</v>
      </c>
      <c r="AF15" s="186"/>
    </row>
    <row r="16" spans="1:32" ht="16.5" customHeight="1">
      <c r="A16" s="206"/>
      <c r="B16" s="206"/>
      <c r="C16" s="206"/>
      <c r="D16" s="186"/>
      <c r="E16" s="186" t="s">
        <v>46</v>
      </c>
      <c r="F16" s="186" t="s">
        <v>47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</row>
    <row r="17" spans="1:32" ht="12.75">
      <c r="A17" s="206"/>
      <c r="B17" s="206"/>
      <c r="C17" s="206"/>
      <c r="D17" s="186"/>
      <c r="E17" s="186"/>
      <c r="F17" s="186" t="s">
        <v>30</v>
      </c>
      <c r="G17" s="186" t="s">
        <v>34</v>
      </c>
      <c r="H17" s="186"/>
      <c r="I17" s="186"/>
      <c r="J17" s="186"/>
      <c r="K17" s="186" t="s">
        <v>30</v>
      </c>
      <c r="L17" s="186" t="s">
        <v>34</v>
      </c>
      <c r="M17" s="186"/>
      <c r="N17" s="186"/>
      <c r="O17" s="186"/>
      <c r="P17" s="186" t="s">
        <v>30</v>
      </c>
      <c r="Q17" s="186" t="s">
        <v>34</v>
      </c>
      <c r="R17" s="186"/>
      <c r="S17" s="186"/>
      <c r="T17" s="186" t="s">
        <v>113</v>
      </c>
      <c r="U17" s="186" t="s">
        <v>148</v>
      </c>
      <c r="V17" s="186" t="s">
        <v>30</v>
      </c>
      <c r="W17" s="186" t="s">
        <v>34</v>
      </c>
      <c r="X17" s="186"/>
      <c r="Y17" s="186"/>
      <c r="Z17" s="186"/>
      <c r="AA17" s="186" t="s">
        <v>30</v>
      </c>
      <c r="AB17" s="186" t="s">
        <v>34</v>
      </c>
      <c r="AC17" s="186"/>
      <c r="AD17" s="186"/>
      <c r="AE17" s="186" t="s">
        <v>113</v>
      </c>
      <c r="AF17" s="186" t="s">
        <v>148</v>
      </c>
    </row>
    <row r="18" spans="1:48" ht="30" customHeight="1">
      <c r="A18" s="206"/>
      <c r="B18" s="206"/>
      <c r="C18" s="206"/>
      <c r="D18" s="186"/>
      <c r="E18" s="186"/>
      <c r="F18" s="186"/>
      <c r="G18" s="186" t="s">
        <v>110</v>
      </c>
      <c r="H18" s="186" t="s">
        <v>151</v>
      </c>
      <c r="I18" s="186" t="s">
        <v>146</v>
      </c>
      <c r="J18" s="186" t="s">
        <v>150</v>
      </c>
      <c r="K18" s="186"/>
      <c r="L18" s="186" t="s">
        <v>144</v>
      </c>
      <c r="M18" s="186" t="s">
        <v>149</v>
      </c>
      <c r="N18" s="186" t="s">
        <v>146</v>
      </c>
      <c r="O18" s="186" t="s">
        <v>150</v>
      </c>
      <c r="P18" s="186"/>
      <c r="Q18" s="186" t="s">
        <v>144</v>
      </c>
      <c r="R18" s="186" t="s">
        <v>149</v>
      </c>
      <c r="S18" s="186" t="s">
        <v>146</v>
      </c>
      <c r="T18" s="186"/>
      <c r="U18" s="186"/>
      <c r="V18" s="186"/>
      <c r="W18" s="186" t="s">
        <v>144</v>
      </c>
      <c r="X18" s="186" t="s">
        <v>149</v>
      </c>
      <c r="Y18" s="186" t="s">
        <v>146</v>
      </c>
      <c r="Z18" s="186" t="s">
        <v>150</v>
      </c>
      <c r="AA18" s="186"/>
      <c r="AB18" s="186" t="s">
        <v>144</v>
      </c>
      <c r="AC18" s="186" t="s">
        <v>149</v>
      </c>
      <c r="AD18" s="186" t="s">
        <v>146</v>
      </c>
      <c r="AE18" s="186"/>
      <c r="AF18" s="186"/>
      <c r="AU18"/>
      <c r="AV18"/>
    </row>
    <row r="19" spans="1:48" ht="114.75" customHeight="1">
      <c r="A19" s="206"/>
      <c r="B19" s="206"/>
      <c r="C19" s="20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H19" s="179" t="s">
        <v>82</v>
      </c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/>
      <c r="AV19"/>
    </row>
    <row r="20" spans="1:48" ht="15">
      <c r="A20" s="116" t="s">
        <v>21</v>
      </c>
      <c r="B20" s="116" t="s">
        <v>22</v>
      </c>
      <c r="C20" s="116" t="s">
        <v>23</v>
      </c>
      <c r="D20" s="116">
        <v>1</v>
      </c>
      <c r="E20" s="116">
        <v>2</v>
      </c>
      <c r="F20" s="116">
        <v>3</v>
      </c>
      <c r="G20" s="116">
        <v>4</v>
      </c>
      <c r="H20" s="116">
        <v>5</v>
      </c>
      <c r="I20" s="116">
        <v>6</v>
      </c>
      <c r="J20" s="116">
        <v>7</v>
      </c>
      <c r="K20" s="116">
        <v>8</v>
      </c>
      <c r="L20" s="116">
        <v>9</v>
      </c>
      <c r="M20" s="116">
        <v>10</v>
      </c>
      <c r="N20" s="116">
        <v>11</v>
      </c>
      <c r="O20" s="116">
        <v>12</v>
      </c>
      <c r="P20" s="116">
        <v>13</v>
      </c>
      <c r="Q20" s="116">
        <v>14</v>
      </c>
      <c r="R20" s="116">
        <v>15</v>
      </c>
      <c r="S20" s="116">
        <v>16</v>
      </c>
      <c r="T20" s="116">
        <v>17</v>
      </c>
      <c r="U20" s="116">
        <v>18</v>
      </c>
      <c r="V20" s="116">
        <v>19</v>
      </c>
      <c r="W20" s="116">
        <v>20</v>
      </c>
      <c r="X20" s="116">
        <v>21</v>
      </c>
      <c r="Y20" s="116">
        <v>22</v>
      </c>
      <c r="Z20" s="116">
        <v>23</v>
      </c>
      <c r="AA20" s="116">
        <v>24</v>
      </c>
      <c r="AB20" s="116">
        <v>25</v>
      </c>
      <c r="AC20" s="116">
        <v>26</v>
      </c>
      <c r="AD20" s="116">
        <v>27</v>
      </c>
      <c r="AE20" s="116">
        <v>28</v>
      </c>
      <c r="AF20" s="116">
        <v>29</v>
      </c>
      <c r="AG20" s="41"/>
      <c r="AH20" s="97" t="s">
        <v>12</v>
      </c>
      <c r="AI20" s="97" t="s">
        <v>153</v>
      </c>
      <c r="AJ20" s="97" t="s">
        <v>154</v>
      </c>
      <c r="AK20" s="97" t="s">
        <v>156</v>
      </c>
      <c r="AL20" s="97" t="s">
        <v>157</v>
      </c>
      <c r="AM20" s="97" t="s">
        <v>158</v>
      </c>
      <c r="AN20" s="97" t="s">
        <v>159</v>
      </c>
      <c r="AO20" s="97" t="s">
        <v>160</v>
      </c>
      <c r="AP20" s="97" t="s">
        <v>161</v>
      </c>
      <c r="AQ20" s="97" t="s">
        <v>162</v>
      </c>
      <c r="AR20" s="97" t="s">
        <v>163</v>
      </c>
      <c r="AS20" s="97" t="s">
        <v>164</v>
      </c>
      <c r="AT20" s="97" t="s">
        <v>165</v>
      </c>
      <c r="AU20"/>
      <c r="AV20"/>
    </row>
    <row r="21" spans="1:48" ht="15">
      <c r="A21" s="126" t="s">
        <v>102</v>
      </c>
      <c r="B21" s="127" t="s">
        <v>115</v>
      </c>
      <c r="C21" s="118" t="s">
        <v>107</v>
      </c>
      <c r="D21" s="117" t="s">
        <v>190</v>
      </c>
      <c r="E21" s="117" t="s">
        <v>190</v>
      </c>
      <c r="F21" s="117" t="s">
        <v>190</v>
      </c>
      <c r="G21" s="117" t="s">
        <v>190</v>
      </c>
      <c r="H21" s="117" t="s">
        <v>190</v>
      </c>
      <c r="I21" s="117" t="s">
        <v>190</v>
      </c>
      <c r="J21" s="117" t="s">
        <v>190</v>
      </c>
      <c r="K21" s="120">
        <f aca="true" t="shared" si="0" ref="K21:AF21">SUM(K22,K45,K47:K50)</f>
        <v>558911.41421</v>
      </c>
      <c r="L21" s="120">
        <f t="shared" si="0"/>
        <v>506124.71421</v>
      </c>
      <c r="M21" s="120">
        <f t="shared" si="0"/>
        <v>10485.7</v>
      </c>
      <c r="N21" s="120">
        <f t="shared" si="0"/>
        <v>25265.6</v>
      </c>
      <c r="O21" s="120">
        <f t="shared" si="0"/>
        <v>11220.9</v>
      </c>
      <c r="P21" s="120">
        <f t="shared" si="0"/>
        <v>312557.41421</v>
      </c>
      <c r="Q21" s="120">
        <f t="shared" si="0"/>
        <v>297952.71421</v>
      </c>
      <c r="R21" s="120">
        <f t="shared" si="0"/>
        <v>10485.7</v>
      </c>
      <c r="S21" s="120">
        <f t="shared" si="0"/>
        <v>4119</v>
      </c>
      <c r="T21" s="120">
        <f t="shared" si="0"/>
        <v>318341.61421</v>
      </c>
      <c r="U21" s="120">
        <f t="shared" si="0"/>
        <v>240569.8</v>
      </c>
      <c r="V21" s="120">
        <f t="shared" si="0"/>
        <v>307557.29999999993</v>
      </c>
      <c r="W21" s="120">
        <f t="shared" si="0"/>
        <v>250392.09999999998</v>
      </c>
      <c r="X21" s="120">
        <f t="shared" si="0"/>
        <v>11205.300000000001</v>
      </c>
      <c r="Y21" s="120">
        <f t="shared" si="0"/>
        <v>25265.6</v>
      </c>
      <c r="Z21" s="120">
        <f t="shared" si="0"/>
        <v>11228.9</v>
      </c>
      <c r="AA21" s="120">
        <f t="shared" si="0"/>
        <v>163845.19999999998</v>
      </c>
      <c r="AB21" s="120">
        <f t="shared" si="0"/>
        <v>148684.9</v>
      </c>
      <c r="AC21" s="120">
        <f t="shared" si="0"/>
        <v>11041.3</v>
      </c>
      <c r="AD21" s="120">
        <f t="shared" si="0"/>
        <v>4119</v>
      </c>
      <c r="AE21" s="120">
        <f t="shared" si="0"/>
        <v>172969.99999999997</v>
      </c>
      <c r="AF21" s="120">
        <f t="shared" si="0"/>
        <v>134587.3</v>
      </c>
      <c r="AG21"/>
      <c r="AH21" s="128" t="s">
        <v>107</v>
      </c>
      <c r="AI21" s="129">
        <f>IF(K21=(T21+U21),0,(T21+U21)-K21)</f>
        <v>0</v>
      </c>
      <c r="AJ21" s="131">
        <f>IF(K21&gt;=P21,0,K21-P21)</f>
        <v>0</v>
      </c>
      <c r="AK21" s="131">
        <f>IF(L21&gt;=Q21,0,L21-Q21)</f>
        <v>0</v>
      </c>
      <c r="AL21" s="131">
        <f>IF(M21&gt;=R21,0,M21-R21)</f>
        <v>0</v>
      </c>
      <c r="AM21" s="131">
        <f>IF(N21&gt;=S21,0,N21-S21)</f>
        <v>0</v>
      </c>
      <c r="AN21" s="130" t="s">
        <v>81</v>
      </c>
      <c r="AO21" s="129">
        <f>IF(V21=(AE21+AF21),0,(AE21+AF21)-V21)</f>
        <v>0</v>
      </c>
      <c r="AP21" s="131">
        <f>IF(V21&gt;=AA21,0,V21-AA21)</f>
        <v>0</v>
      </c>
      <c r="AQ21" s="131">
        <f>IF(W21&gt;=AB21,0,W21-AB21)</f>
        <v>0</v>
      </c>
      <c r="AR21" s="131">
        <f>IF(X21&gt;=AC21,0,X21-AC21)</f>
        <v>0</v>
      </c>
      <c r="AS21" s="131">
        <f>IF(Y21&gt;=AD21,0,Y21-AD21)</f>
        <v>0</v>
      </c>
      <c r="AT21" s="130" t="s">
        <v>81</v>
      </c>
      <c r="AU21"/>
      <c r="AV21"/>
    </row>
    <row r="22" spans="1:48" ht="26.25">
      <c r="A22" s="147" t="s">
        <v>133</v>
      </c>
      <c r="B22" s="127" t="s">
        <v>115</v>
      </c>
      <c r="C22" s="118" t="s">
        <v>19</v>
      </c>
      <c r="D22" s="117" t="s">
        <v>190</v>
      </c>
      <c r="E22" s="117" t="s">
        <v>190</v>
      </c>
      <c r="F22" s="117" t="s">
        <v>190</v>
      </c>
      <c r="G22" s="117" t="s">
        <v>190</v>
      </c>
      <c r="H22" s="117" t="s">
        <v>190</v>
      </c>
      <c r="I22" s="117" t="s">
        <v>190</v>
      </c>
      <c r="J22" s="117" t="s">
        <v>190</v>
      </c>
      <c r="K22" s="120">
        <f aca="true" t="shared" si="1" ref="K22:AF22">SUM(K23,K27:K39,K41:K43)</f>
        <v>553096.91421</v>
      </c>
      <c r="L22" s="120">
        <f t="shared" si="1"/>
        <v>506124.71421</v>
      </c>
      <c r="M22" s="120">
        <f t="shared" si="1"/>
        <v>10485.7</v>
      </c>
      <c r="N22" s="120">
        <f t="shared" si="1"/>
        <v>25265.6</v>
      </c>
      <c r="O22" s="120">
        <f t="shared" si="1"/>
        <v>11220.9</v>
      </c>
      <c r="P22" s="120">
        <f t="shared" si="1"/>
        <v>312557.41421</v>
      </c>
      <c r="Q22" s="120">
        <f t="shared" si="1"/>
        <v>297952.71421</v>
      </c>
      <c r="R22" s="120">
        <f t="shared" si="1"/>
        <v>10485.7</v>
      </c>
      <c r="S22" s="120">
        <f t="shared" si="1"/>
        <v>4119</v>
      </c>
      <c r="T22" s="120">
        <f t="shared" si="1"/>
        <v>312557.41421</v>
      </c>
      <c r="U22" s="120">
        <f t="shared" si="1"/>
        <v>240539.5</v>
      </c>
      <c r="V22" s="120">
        <f t="shared" si="1"/>
        <v>298091.89999999997</v>
      </c>
      <c r="W22" s="120">
        <f t="shared" si="1"/>
        <v>250392.09999999998</v>
      </c>
      <c r="X22" s="120">
        <f t="shared" si="1"/>
        <v>11205.300000000001</v>
      </c>
      <c r="Y22" s="120">
        <f t="shared" si="1"/>
        <v>25265.6</v>
      </c>
      <c r="Z22" s="120">
        <f t="shared" si="1"/>
        <v>11228.9</v>
      </c>
      <c r="AA22" s="120">
        <f t="shared" si="1"/>
        <v>163845.19999999998</v>
      </c>
      <c r="AB22" s="120">
        <f t="shared" si="1"/>
        <v>148684.9</v>
      </c>
      <c r="AC22" s="120">
        <f t="shared" si="1"/>
        <v>11041.3</v>
      </c>
      <c r="AD22" s="120">
        <f t="shared" si="1"/>
        <v>4119</v>
      </c>
      <c r="AE22" s="120">
        <f t="shared" si="1"/>
        <v>163845.19999999998</v>
      </c>
      <c r="AF22" s="120">
        <f t="shared" si="1"/>
        <v>134246.69999999998</v>
      </c>
      <c r="AG22"/>
      <c r="AH22" s="128" t="s">
        <v>19</v>
      </c>
      <c r="AI22" s="129">
        <f aca="true" t="shared" si="2" ref="AI22:AI50">IF(K22=(T22+U22),0,(T22+U22)-K22)</f>
        <v>0</v>
      </c>
      <c r="AJ22" s="131">
        <f aca="true" t="shared" si="3" ref="AJ22:AJ44">IF(K22&gt;=P22,0,K22-P22)</f>
        <v>0</v>
      </c>
      <c r="AK22" s="131">
        <f aca="true" t="shared" si="4" ref="AK22:AL44">IF(L22&gt;=Q22,0,L22-Q22)</f>
        <v>0</v>
      </c>
      <c r="AL22" s="131">
        <f aca="true" t="shared" si="5" ref="AL22:AM25">IF(M22&gt;=R22,0,M22-R22)</f>
        <v>0</v>
      </c>
      <c r="AM22" s="131">
        <f t="shared" si="5"/>
        <v>0</v>
      </c>
      <c r="AN22" s="130" t="s">
        <v>81</v>
      </c>
      <c r="AO22" s="129">
        <f aca="true" t="shared" si="6" ref="AO22:AO50">IF(V22=(AE22+AF22),0,(AE22+AF22)-V22)</f>
        <v>0</v>
      </c>
      <c r="AP22" s="131">
        <f aca="true" t="shared" si="7" ref="AP22:AP44">IF(V22&gt;=AA22,0,V22-AA22)</f>
        <v>0</v>
      </c>
      <c r="AQ22" s="131">
        <f aca="true" t="shared" si="8" ref="AQ22:AR44">IF(W22&gt;=AB22,0,W22-AB22)</f>
        <v>0</v>
      </c>
      <c r="AR22" s="131">
        <f aca="true" t="shared" si="9" ref="AR22:AS25">IF(X22&gt;=AC22,0,X22-AC22)</f>
        <v>0</v>
      </c>
      <c r="AS22" s="131">
        <f t="shared" si="9"/>
        <v>0</v>
      </c>
      <c r="AT22" s="130" t="s">
        <v>81</v>
      </c>
      <c r="AU22"/>
      <c r="AV22"/>
    </row>
    <row r="23" spans="1:48" ht="15">
      <c r="A23" s="58" t="s">
        <v>103</v>
      </c>
      <c r="B23" s="127" t="s">
        <v>114</v>
      </c>
      <c r="C23" s="119">
        <v>100</v>
      </c>
      <c r="D23" s="120">
        <f aca="true" t="shared" si="10" ref="D23:AF23">SUM(D24:D25)</f>
        <v>3479.1</v>
      </c>
      <c r="E23" s="120">
        <f t="shared" si="10"/>
        <v>0</v>
      </c>
      <c r="F23" s="120">
        <f t="shared" si="10"/>
        <v>3479.1</v>
      </c>
      <c r="G23" s="120">
        <f t="shared" si="10"/>
        <v>3143.7999999999997</v>
      </c>
      <c r="H23" s="120">
        <f t="shared" si="10"/>
        <v>102.1</v>
      </c>
      <c r="I23" s="120">
        <f t="shared" si="10"/>
        <v>41.5</v>
      </c>
      <c r="J23" s="120">
        <f t="shared" si="10"/>
        <v>191.70000000000002</v>
      </c>
      <c r="K23" s="120">
        <f t="shared" si="10"/>
        <v>519486.39999999997</v>
      </c>
      <c r="L23" s="120">
        <f t="shared" si="10"/>
        <v>472514.2</v>
      </c>
      <c r="M23" s="120">
        <f t="shared" si="10"/>
        <v>10485.7</v>
      </c>
      <c r="N23" s="120">
        <f t="shared" si="10"/>
        <v>25265.6</v>
      </c>
      <c r="O23" s="120">
        <f t="shared" si="10"/>
        <v>11220.9</v>
      </c>
      <c r="P23" s="120">
        <f t="shared" si="10"/>
        <v>279085.2</v>
      </c>
      <c r="Q23" s="120">
        <f t="shared" si="10"/>
        <v>264480.5</v>
      </c>
      <c r="R23" s="120">
        <f t="shared" si="10"/>
        <v>10485.7</v>
      </c>
      <c r="S23" s="120">
        <f t="shared" si="10"/>
        <v>4119</v>
      </c>
      <c r="T23" s="120">
        <f t="shared" si="10"/>
        <v>279085.2</v>
      </c>
      <c r="U23" s="120">
        <f t="shared" si="10"/>
        <v>240401.19999999998</v>
      </c>
      <c r="V23" s="120">
        <f t="shared" si="10"/>
        <v>280710.39999999997</v>
      </c>
      <c r="W23" s="120">
        <f t="shared" si="10"/>
        <v>233010.59999999998</v>
      </c>
      <c r="X23" s="120">
        <f t="shared" si="10"/>
        <v>11205.300000000001</v>
      </c>
      <c r="Y23" s="120">
        <f t="shared" si="10"/>
        <v>25265.6</v>
      </c>
      <c r="Z23" s="120">
        <f t="shared" si="10"/>
        <v>11228.9</v>
      </c>
      <c r="AA23" s="120">
        <f t="shared" si="10"/>
        <v>146532.9</v>
      </c>
      <c r="AB23" s="120">
        <f t="shared" si="10"/>
        <v>131372.6</v>
      </c>
      <c r="AC23" s="120">
        <f t="shared" si="10"/>
        <v>11041.3</v>
      </c>
      <c r="AD23" s="120">
        <f t="shared" si="10"/>
        <v>4119</v>
      </c>
      <c r="AE23" s="120">
        <f t="shared" si="10"/>
        <v>146532.9</v>
      </c>
      <c r="AF23" s="120">
        <f t="shared" si="10"/>
        <v>134177.5</v>
      </c>
      <c r="AG23"/>
      <c r="AH23" s="128">
        <v>100</v>
      </c>
      <c r="AI23" s="129">
        <f t="shared" si="2"/>
        <v>0</v>
      </c>
      <c r="AJ23" s="131">
        <f t="shared" si="3"/>
        <v>0</v>
      </c>
      <c r="AK23" s="131">
        <f t="shared" si="4"/>
        <v>0</v>
      </c>
      <c r="AL23" s="131">
        <f t="shared" si="5"/>
        <v>0</v>
      </c>
      <c r="AM23" s="131">
        <f t="shared" si="5"/>
        <v>0</v>
      </c>
      <c r="AN23" s="130" t="s">
        <v>81</v>
      </c>
      <c r="AO23" s="129">
        <f t="shared" si="6"/>
        <v>0</v>
      </c>
      <c r="AP23" s="131">
        <f t="shared" si="7"/>
        <v>0</v>
      </c>
      <c r="AQ23" s="131">
        <f t="shared" si="8"/>
        <v>0</v>
      </c>
      <c r="AR23" s="131">
        <f t="shared" si="9"/>
        <v>0</v>
      </c>
      <c r="AS23" s="131">
        <f t="shared" si="9"/>
        <v>0</v>
      </c>
      <c r="AT23" s="130" t="s">
        <v>81</v>
      </c>
      <c r="AU23"/>
      <c r="AV23"/>
    </row>
    <row r="24" spans="1:48" ht="26.25">
      <c r="A24" s="147" t="s">
        <v>134</v>
      </c>
      <c r="B24" s="127" t="s">
        <v>114</v>
      </c>
      <c r="C24" s="119">
        <v>101</v>
      </c>
      <c r="D24" s="120">
        <f>SUM(E24:F24)</f>
        <v>2976.6</v>
      </c>
      <c r="E24" s="121"/>
      <c r="F24" s="120">
        <f>SUM(G24:J24)</f>
        <v>2976.6</v>
      </c>
      <c r="G24" s="121">
        <v>2662.7</v>
      </c>
      <c r="H24" s="121">
        <v>97.5</v>
      </c>
      <c r="I24" s="121">
        <v>41.5</v>
      </c>
      <c r="J24" s="121">
        <v>174.9</v>
      </c>
      <c r="K24" s="120">
        <f aca="true" t="shared" si="11" ref="K24:K41">SUM(L24:O24)</f>
        <v>469654.3</v>
      </c>
      <c r="L24" s="121">
        <v>423989.3</v>
      </c>
      <c r="M24" s="121">
        <v>10271.5</v>
      </c>
      <c r="N24" s="121">
        <v>25265.6</v>
      </c>
      <c r="O24" s="121">
        <v>10127.9</v>
      </c>
      <c r="P24" s="120">
        <f aca="true" t="shared" si="12" ref="P24:P41">SUM(Q24:S24)</f>
        <v>252511.5</v>
      </c>
      <c r="Q24" s="121">
        <v>238121</v>
      </c>
      <c r="R24" s="121">
        <v>10271.5</v>
      </c>
      <c r="S24" s="121">
        <v>4119</v>
      </c>
      <c r="T24" s="121">
        <v>252511.5</v>
      </c>
      <c r="U24" s="121">
        <v>217142.8</v>
      </c>
      <c r="V24" s="120">
        <f aca="true" t="shared" si="13" ref="V24:V41">SUM(W24:Z24)</f>
        <v>257514.19999999998</v>
      </c>
      <c r="W24" s="121">
        <v>211307.8</v>
      </c>
      <c r="X24" s="121">
        <v>10907.1</v>
      </c>
      <c r="Y24" s="121">
        <v>24964.3</v>
      </c>
      <c r="Z24" s="121">
        <v>10335</v>
      </c>
      <c r="AA24" s="120">
        <f aca="true" t="shared" si="14" ref="AA24:AA41">SUM(AB24:AD24)</f>
        <v>133697.1</v>
      </c>
      <c r="AB24" s="121">
        <v>118891.2</v>
      </c>
      <c r="AC24" s="121">
        <v>10743.199999999999</v>
      </c>
      <c r="AD24" s="121">
        <v>4062.7</v>
      </c>
      <c r="AE24" s="121">
        <v>133697.1</v>
      </c>
      <c r="AF24" s="121">
        <v>123817.1</v>
      </c>
      <c r="AG24" s="41"/>
      <c r="AH24" s="128">
        <v>101</v>
      </c>
      <c r="AI24" s="129">
        <f t="shared" si="2"/>
        <v>0</v>
      </c>
      <c r="AJ24" s="131">
        <f t="shared" si="3"/>
        <v>0</v>
      </c>
      <c r="AK24" s="131">
        <f t="shared" si="4"/>
        <v>0</v>
      </c>
      <c r="AL24" s="131">
        <f t="shared" si="5"/>
        <v>0</v>
      </c>
      <c r="AM24" s="131">
        <f t="shared" si="5"/>
        <v>0</v>
      </c>
      <c r="AN24" s="131">
        <f aca="true" t="shared" si="15" ref="AN24:AN44">P24-T24</f>
        <v>0</v>
      </c>
      <c r="AO24" s="129">
        <f t="shared" si="6"/>
        <v>0</v>
      </c>
      <c r="AP24" s="131">
        <f t="shared" si="7"/>
        <v>0</v>
      </c>
      <c r="AQ24" s="131">
        <f t="shared" si="8"/>
        <v>0</v>
      </c>
      <c r="AR24" s="131">
        <f t="shared" si="9"/>
        <v>0</v>
      </c>
      <c r="AS24" s="131">
        <f t="shared" si="9"/>
        <v>0</v>
      </c>
      <c r="AT24" s="131">
        <f aca="true" t="shared" si="16" ref="AT24:AT44">AA24-AE24</f>
        <v>0</v>
      </c>
      <c r="AU24"/>
      <c r="AV24"/>
    </row>
    <row r="25" spans="1:48" ht="15">
      <c r="A25" s="147" t="s">
        <v>135</v>
      </c>
      <c r="B25" s="127" t="s">
        <v>114</v>
      </c>
      <c r="C25" s="119">
        <v>102</v>
      </c>
      <c r="D25" s="120">
        <f>SUM(E25:F25)</f>
        <v>502.50000000000006</v>
      </c>
      <c r="E25" s="121"/>
      <c r="F25" s="120">
        <f>SUM(G25:J25)</f>
        <v>502.50000000000006</v>
      </c>
      <c r="G25" s="121">
        <v>481.1</v>
      </c>
      <c r="H25" s="121">
        <v>4.6000000000000005</v>
      </c>
      <c r="I25" s="121"/>
      <c r="J25" s="121">
        <v>16.8</v>
      </c>
      <c r="K25" s="120">
        <f t="shared" si="11"/>
        <v>49832.1</v>
      </c>
      <c r="L25" s="121">
        <v>48524.9</v>
      </c>
      <c r="M25" s="121">
        <v>214.20000000000002</v>
      </c>
      <c r="N25" s="121"/>
      <c r="O25" s="121">
        <v>1093</v>
      </c>
      <c r="P25" s="120">
        <f t="shared" si="12"/>
        <v>26573.7</v>
      </c>
      <c r="Q25" s="121">
        <v>26359.5</v>
      </c>
      <c r="R25" s="121">
        <v>214.20000000000002</v>
      </c>
      <c r="S25" s="121"/>
      <c r="T25" s="121">
        <v>26573.7</v>
      </c>
      <c r="U25" s="121">
        <v>23258.4</v>
      </c>
      <c r="V25" s="120">
        <f t="shared" si="13"/>
        <v>23196.2</v>
      </c>
      <c r="W25" s="121">
        <v>21702.8</v>
      </c>
      <c r="X25" s="121">
        <v>298.2</v>
      </c>
      <c r="Y25" s="121">
        <v>301.3</v>
      </c>
      <c r="Z25" s="121">
        <v>893.9</v>
      </c>
      <c r="AA25" s="120">
        <f t="shared" si="14"/>
        <v>12835.8</v>
      </c>
      <c r="AB25" s="121">
        <v>12481.4</v>
      </c>
      <c r="AC25" s="121">
        <v>298.1</v>
      </c>
      <c r="AD25" s="121">
        <v>56.3</v>
      </c>
      <c r="AE25" s="121">
        <v>12835.8</v>
      </c>
      <c r="AF25" s="121">
        <v>10360.4</v>
      </c>
      <c r="AG25" s="42"/>
      <c r="AH25" s="128">
        <v>102</v>
      </c>
      <c r="AI25" s="129">
        <f t="shared" si="2"/>
        <v>0</v>
      </c>
      <c r="AJ25" s="131">
        <f t="shared" si="3"/>
        <v>0</v>
      </c>
      <c r="AK25" s="131">
        <f t="shared" si="4"/>
        <v>0</v>
      </c>
      <c r="AL25" s="131">
        <f t="shared" si="5"/>
        <v>0</v>
      </c>
      <c r="AM25" s="131">
        <f t="shared" si="5"/>
        <v>0</v>
      </c>
      <c r="AN25" s="131">
        <f t="shared" si="15"/>
        <v>0</v>
      </c>
      <c r="AO25" s="129">
        <f t="shared" si="6"/>
        <v>0</v>
      </c>
      <c r="AP25" s="131">
        <f t="shared" si="7"/>
        <v>0</v>
      </c>
      <c r="AQ25" s="131">
        <f t="shared" si="8"/>
        <v>0</v>
      </c>
      <c r="AR25" s="131">
        <f t="shared" si="9"/>
        <v>0</v>
      </c>
      <c r="AS25" s="131">
        <f t="shared" si="9"/>
        <v>0</v>
      </c>
      <c r="AT25" s="131">
        <f t="shared" si="16"/>
        <v>0</v>
      </c>
      <c r="AU25"/>
      <c r="AV25"/>
    </row>
    <row r="26" spans="1:48" ht="15">
      <c r="A26" s="148" t="s">
        <v>145</v>
      </c>
      <c r="B26" s="127" t="s">
        <v>114</v>
      </c>
      <c r="C26" s="119">
        <v>103</v>
      </c>
      <c r="D26" s="120">
        <f>SUM(E26:F26)</f>
        <v>0</v>
      </c>
      <c r="E26" s="121"/>
      <c r="F26" s="120">
        <f>SUM(G26:J26)</f>
        <v>0</v>
      </c>
      <c r="G26" s="121"/>
      <c r="H26" s="117" t="s">
        <v>190</v>
      </c>
      <c r="I26" s="117" t="s">
        <v>190</v>
      </c>
      <c r="J26" s="117" t="s">
        <v>190</v>
      </c>
      <c r="K26" s="120">
        <f t="shared" si="11"/>
        <v>0</v>
      </c>
      <c r="L26" s="121"/>
      <c r="M26" s="117" t="s">
        <v>190</v>
      </c>
      <c r="N26" s="117" t="s">
        <v>190</v>
      </c>
      <c r="O26" s="117" t="s">
        <v>190</v>
      </c>
      <c r="P26" s="120">
        <f t="shared" si="12"/>
        <v>0</v>
      </c>
      <c r="Q26" s="121"/>
      <c r="R26" s="117" t="s">
        <v>190</v>
      </c>
      <c r="S26" s="117" t="s">
        <v>190</v>
      </c>
      <c r="T26" s="121">
        <v>0</v>
      </c>
      <c r="U26" s="121">
        <v>0</v>
      </c>
      <c r="V26" s="120">
        <f t="shared" si="13"/>
        <v>0</v>
      </c>
      <c r="W26" s="121">
        <v>0</v>
      </c>
      <c r="X26" s="117" t="s">
        <v>190</v>
      </c>
      <c r="Y26" s="117" t="s">
        <v>190</v>
      </c>
      <c r="Z26" s="117" t="s">
        <v>190</v>
      </c>
      <c r="AA26" s="120">
        <f t="shared" si="14"/>
        <v>0</v>
      </c>
      <c r="AB26" s="121"/>
      <c r="AC26" s="117" t="s">
        <v>190</v>
      </c>
      <c r="AD26" s="117" t="s">
        <v>190</v>
      </c>
      <c r="AE26" s="121">
        <v>0</v>
      </c>
      <c r="AF26" s="121">
        <v>0</v>
      </c>
      <c r="AG26" s="42"/>
      <c r="AH26" s="128">
        <v>103</v>
      </c>
      <c r="AI26" s="129">
        <f t="shared" si="2"/>
        <v>0</v>
      </c>
      <c r="AJ26" s="131">
        <f t="shared" si="3"/>
        <v>0</v>
      </c>
      <c r="AK26" s="131">
        <f t="shared" si="4"/>
        <v>0</v>
      </c>
      <c r="AL26" s="130" t="s">
        <v>81</v>
      </c>
      <c r="AM26" s="130" t="s">
        <v>81</v>
      </c>
      <c r="AN26" s="131">
        <f t="shared" si="15"/>
        <v>0</v>
      </c>
      <c r="AO26" s="129">
        <f t="shared" si="6"/>
        <v>0</v>
      </c>
      <c r="AP26" s="131">
        <f t="shared" si="7"/>
        <v>0</v>
      </c>
      <c r="AQ26" s="131">
        <f t="shared" si="8"/>
        <v>0</v>
      </c>
      <c r="AR26" s="130" t="s">
        <v>81</v>
      </c>
      <c r="AS26" s="130" t="s">
        <v>81</v>
      </c>
      <c r="AT26" s="131">
        <f t="shared" si="16"/>
        <v>0</v>
      </c>
      <c r="AU26"/>
      <c r="AV26"/>
    </row>
    <row r="27" spans="1:48" s="43" customFormat="1" ht="15">
      <c r="A27" s="58" t="s">
        <v>37</v>
      </c>
      <c r="B27" s="127" t="s">
        <v>36</v>
      </c>
      <c r="C27" s="119">
        <v>110</v>
      </c>
      <c r="D27" s="120">
        <f>SUM(E27:F27)</f>
        <v>0</v>
      </c>
      <c r="E27" s="117" t="s">
        <v>190</v>
      </c>
      <c r="F27" s="120">
        <f>SUM(G27:J27)</f>
        <v>0</v>
      </c>
      <c r="G27" s="121"/>
      <c r="H27" s="117" t="s">
        <v>190</v>
      </c>
      <c r="I27" s="117" t="s">
        <v>190</v>
      </c>
      <c r="J27" s="117" t="s">
        <v>190</v>
      </c>
      <c r="K27" s="120">
        <f t="shared" si="11"/>
        <v>0</v>
      </c>
      <c r="L27" s="121"/>
      <c r="M27" s="117" t="s">
        <v>190</v>
      </c>
      <c r="N27" s="117" t="s">
        <v>190</v>
      </c>
      <c r="O27" s="117" t="s">
        <v>190</v>
      </c>
      <c r="P27" s="120">
        <f t="shared" si="12"/>
        <v>0</v>
      </c>
      <c r="Q27" s="121"/>
      <c r="R27" s="117" t="s">
        <v>190</v>
      </c>
      <c r="S27" s="117" t="s">
        <v>190</v>
      </c>
      <c r="T27" s="121"/>
      <c r="U27" s="121"/>
      <c r="V27" s="120">
        <f t="shared" si="13"/>
        <v>0</v>
      </c>
      <c r="W27" s="121"/>
      <c r="X27" s="117" t="s">
        <v>190</v>
      </c>
      <c r="Y27" s="117" t="s">
        <v>190</v>
      </c>
      <c r="Z27" s="117" t="s">
        <v>190</v>
      </c>
      <c r="AA27" s="120">
        <f t="shared" si="14"/>
        <v>0</v>
      </c>
      <c r="AB27" s="121"/>
      <c r="AC27" s="117" t="s">
        <v>190</v>
      </c>
      <c r="AD27" s="117" t="s">
        <v>190</v>
      </c>
      <c r="AE27" s="121"/>
      <c r="AF27" s="121"/>
      <c r="AG27" s="44"/>
      <c r="AH27" s="128">
        <v>110</v>
      </c>
      <c r="AI27" s="129">
        <f t="shared" si="2"/>
        <v>0</v>
      </c>
      <c r="AJ27" s="131">
        <f t="shared" si="3"/>
        <v>0</v>
      </c>
      <c r="AK27" s="131">
        <f t="shared" si="4"/>
        <v>0</v>
      </c>
      <c r="AL27" s="130" t="s">
        <v>81</v>
      </c>
      <c r="AM27" s="130" t="s">
        <v>81</v>
      </c>
      <c r="AN27" s="131">
        <f t="shared" si="15"/>
        <v>0</v>
      </c>
      <c r="AO27" s="129">
        <f t="shared" si="6"/>
        <v>0</v>
      </c>
      <c r="AP27" s="131">
        <f t="shared" si="7"/>
        <v>0</v>
      </c>
      <c r="AQ27" s="131">
        <f t="shared" si="8"/>
        <v>0</v>
      </c>
      <c r="AR27" s="130" t="s">
        <v>81</v>
      </c>
      <c r="AS27" s="130" t="s">
        <v>81</v>
      </c>
      <c r="AT27" s="131">
        <f t="shared" si="16"/>
        <v>0</v>
      </c>
      <c r="AU27"/>
      <c r="AV27"/>
    </row>
    <row r="28" spans="1:48" s="43" customFormat="1" ht="15">
      <c r="A28" s="58" t="s">
        <v>38</v>
      </c>
      <c r="B28" s="127" t="s">
        <v>115</v>
      </c>
      <c r="C28" s="119">
        <v>120</v>
      </c>
      <c r="D28" s="117" t="s">
        <v>190</v>
      </c>
      <c r="E28" s="117" t="s">
        <v>190</v>
      </c>
      <c r="F28" s="117" t="s">
        <v>190</v>
      </c>
      <c r="G28" s="117" t="s">
        <v>190</v>
      </c>
      <c r="H28" s="117" t="s">
        <v>190</v>
      </c>
      <c r="I28" s="117" t="s">
        <v>190</v>
      </c>
      <c r="J28" s="117" t="s">
        <v>190</v>
      </c>
      <c r="K28" s="120">
        <f t="shared" si="11"/>
        <v>0</v>
      </c>
      <c r="L28" s="121"/>
      <c r="M28" s="121">
        <v>0</v>
      </c>
      <c r="N28" s="117" t="s">
        <v>190</v>
      </c>
      <c r="O28" s="117" t="s">
        <v>190</v>
      </c>
      <c r="P28" s="120">
        <f t="shared" si="12"/>
        <v>0</v>
      </c>
      <c r="Q28" s="121"/>
      <c r="R28" s="121">
        <v>0</v>
      </c>
      <c r="S28" s="117" t="s">
        <v>190</v>
      </c>
      <c r="T28" s="121">
        <v>0</v>
      </c>
      <c r="U28" s="121">
        <v>0</v>
      </c>
      <c r="V28" s="120">
        <f t="shared" si="13"/>
        <v>0</v>
      </c>
      <c r="W28" s="121"/>
      <c r="X28" s="121"/>
      <c r="Y28" s="117" t="s">
        <v>190</v>
      </c>
      <c r="Z28" s="117" t="s">
        <v>190</v>
      </c>
      <c r="AA28" s="120">
        <f t="shared" si="14"/>
        <v>0</v>
      </c>
      <c r="AB28" s="121"/>
      <c r="AC28" s="121">
        <v>0</v>
      </c>
      <c r="AD28" s="117" t="s">
        <v>190</v>
      </c>
      <c r="AE28" s="121">
        <v>0</v>
      </c>
      <c r="AF28" s="121">
        <v>0</v>
      </c>
      <c r="AG28" s="44"/>
      <c r="AH28" s="128">
        <v>120</v>
      </c>
      <c r="AI28" s="129">
        <f t="shared" si="2"/>
        <v>0</v>
      </c>
      <c r="AJ28" s="131">
        <f t="shared" si="3"/>
        <v>0</v>
      </c>
      <c r="AK28" s="131">
        <f t="shared" si="4"/>
        <v>0</v>
      </c>
      <c r="AL28" s="131">
        <f t="shared" si="4"/>
        <v>0</v>
      </c>
      <c r="AM28" s="130" t="s">
        <v>81</v>
      </c>
      <c r="AN28" s="131">
        <f t="shared" si="15"/>
        <v>0</v>
      </c>
      <c r="AO28" s="129">
        <f t="shared" si="6"/>
        <v>0</v>
      </c>
      <c r="AP28" s="131">
        <f t="shared" si="7"/>
        <v>0</v>
      </c>
      <c r="AQ28" s="131">
        <f t="shared" si="8"/>
        <v>0</v>
      </c>
      <c r="AR28" s="131">
        <f t="shared" si="8"/>
        <v>0</v>
      </c>
      <c r="AS28" s="130" t="s">
        <v>81</v>
      </c>
      <c r="AT28" s="131">
        <f t="shared" si="16"/>
        <v>0</v>
      </c>
      <c r="AU28"/>
      <c r="AV28"/>
    </row>
    <row r="29" spans="1:48" s="43" customFormat="1" ht="25.5">
      <c r="A29" s="58" t="s">
        <v>39</v>
      </c>
      <c r="B29" s="127" t="s">
        <v>115</v>
      </c>
      <c r="C29" s="119">
        <v>130</v>
      </c>
      <c r="D29" s="117" t="s">
        <v>190</v>
      </c>
      <c r="E29" s="117" t="s">
        <v>190</v>
      </c>
      <c r="F29" s="117" t="s">
        <v>190</v>
      </c>
      <c r="G29" s="117" t="s">
        <v>190</v>
      </c>
      <c r="H29" s="117" t="s">
        <v>190</v>
      </c>
      <c r="I29" s="117" t="s">
        <v>190</v>
      </c>
      <c r="J29" s="117" t="s">
        <v>190</v>
      </c>
      <c r="K29" s="120">
        <f t="shared" si="11"/>
        <v>0</v>
      </c>
      <c r="L29" s="121"/>
      <c r="M29" s="117" t="s">
        <v>190</v>
      </c>
      <c r="N29" s="117" t="s">
        <v>190</v>
      </c>
      <c r="O29" s="117" t="s">
        <v>190</v>
      </c>
      <c r="P29" s="120">
        <f t="shared" si="12"/>
        <v>0</v>
      </c>
      <c r="Q29" s="121"/>
      <c r="R29" s="117" t="s">
        <v>190</v>
      </c>
      <c r="S29" s="117" t="s">
        <v>190</v>
      </c>
      <c r="T29" s="121"/>
      <c r="U29" s="121"/>
      <c r="V29" s="120">
        <f t="shared" si="13"/>
        <v>0</v>
      </c>
      <c r="W29" s="121"/>
      <c r="X29" s="117" t="s">
        <v>190</v>
      </c>
      <c r="Y29" s="117" t="s">
        <v>190</v>
      </c>
      <c r="Z29" s="117" t="s">
        <v>190</v>
      </c>
      <c r="AA29" s="120">
        <f t="shared" si="14"/>
        <v>0</v>
      </c>
      <c r="AB29" s="121"/>
      <c r="AC29" s="117" t="s">
        <v>190</v>
      </c>
      <c r="AD29" s="117" t="s">
        <v>190</v>
      </c>
      <c r="AE29" s="121"/>
      <c r="AF29" s="121"/>
      <c r="AG29" s="60"/>
      <c r="AH29" s="128">
        <v>130</v>
      </c>
      <c r="AI29" s="129">
        <f t="shared" si="2"/>
        <v>0</v>
      </c>
      <c r="AJ29" s="131">
        <f t="shared" si="3"/>
        <v>0</v>
      </c>
      <c r="AK29" s="131">
        <f t="shared" si="4"/>
        <v>0</v>
      </c>
      <c r="AL29" s="130" t="s">
        <v>81</v>
      </c>
      <c r="AM29" s="130" t="s">
        <v>81</v>
      </c>
      <c r="AN29" s="131">
        <f t="shared" si="15"/>
        <v>0</v>
      </c>
      <c r="AO29" s="129">
        <f t="shared" si="6"/>
        <v>0</v>
      </c>
      <c r="AP29" s="131">
        <f t="shared" si="7"/>
        <v>0</v>
      </c>
      <c r="AQ29" s="131">
        <f t="shared" si="8"/>
        <v>0</v>
      </c>
      <c r="AR29" s="130" t="s">
        <v>81</v>
      </c>
      <c r="AS29" s="130" t="s">
        <v>81</v>
      </c>
      <c r="AT29" s="131">
        <f t="shared" si="16"/>
        <v>0</v>
      </c>
      <c r="AU29"/>
      <c r="AV29"/>
    </row>
    <row r="30" spans="1:48" ht="25.5">
      <c r="A30" s="58" t="s">
        <v>104</v>
      </c>
      <c r="B30" s="127" t="s">
        <v>33</v>
      </c>
      <c r="C30" s="119">
        <v>140</v>
      </c>
      <c r="D30" s="120">
        <f>SUM(E30:F30)</f>
        <v>59004.8</v>
      </c>
      <c r="E30" s="117" t="s">
        <v>190</v>
      </c>
      <c r="F30" s="120">
        <f>SUM(G30:J30)</f>
        <v>59004.8</v>
      </c>
      <c r="G30" s="121">
        <v>59004.8</v>
      </c>
      <c r="H30" s="117" t="s">
        <v>190</v>
      </c>
      <c r="I30" s="117" t="s">
        <v>190</v>
      </c>
      <c r="J30" s="117" t="s">
        <v>190</v>
      </c>
      <c r="K30" s="120">
        <f t="shared" si="11"/>
        <v>139.1</v>
      </c>
      <c r="L30" s="121">
        <v>139.1</v>
      </c>
      <c r="M30" s="117" t="s">
        <v>190</v>
      </c>
      <c r="N30" s="117" t="s">
        <v>190</v>
      </c>
      <c r="O30" s="117" t="s">
        <v>190</v>
      </c>
      <c r="P30" s="120">
        <f t="shared" si="12"/>
        <v>2.4000000000000004</v>
      </c>
      <c r="Q30" s="121">
        <v>2.4000000000000004</v>
      </c>
      <c r="R30" s="117" t="s">
        <v>190</v>
      </c>
      <c r="S30" s="117" t="s">
        <v>190</v>
      </c>
      <c r="T30" s="121">
        <v>2.4000000000000004</v>
      </c>
      <c r="U30" s="121">
        <v>136.7</v>
      </c>
      <c r="V30" s="120">
        <f t="shared" si="13"/>
        <v>69.5</v>
      </c>
      <c r="W30" s="121">
        <v>69.5</v>
      </c>
      <c r="X30" s="117" t="s">
        <v>190</v>
      </c>
      <c r="Y30" s="117" t="s">
        <v>190</v>
      </c>
      <c r="Z30" s="117" t="s">
        <v>190</v>
      </c>
      <c r="AA30" s="120">
        <f t="shared" si="14"/>
        <v>1.2000000000000002</v>
      </c>
      <c r="AB30" s="121">
        <v>1.2000000000000002</v>
      </c>
      <c r="AC30" s="117" t="s">
        <v>190</v>
      </c>
      <c r="AD30" s="117" t="s">
        <v>190</v>
      </c>
      <c r="AE30" s="121">
        <v>1.2000000000000002</v>
      </c>
      <c r="AF30" s="121">
        <v>68.3</v>
      </c>
      <c r="AG30" s="42"/>
      <c r="AH30" s="128">
        <v>140</v>
      </c>
      <c r="AI30" s="129">
        <f t="shared" si="2"/>
        <v>0</v>
      </c>
      <c r="AJ30" s="131">
        <f t="shared" si="3"/>
        <v>0</v>
      </c>
      <c r="AK30" s="131">
        <f t="shared" si="4"/>
        <v>0</v>
      </c>
      <c r="AL30" s="130" t="s">
        <v>81</v>
      </c>
      <c r="AM30" s="130" t="s">
        <v>81</v>
      </c>
      <c r="AN30" s="131">
        <f t="shared" si="15"/>
        <v>0</v>
      </c>
      <c r="AO30" s="129">
        <f t="shared" si="6"/>
        <v>0</v>
      </c>
      <c r="AP30" s="131">
        <f t="shared" si="7"/>
        <v>0</v>
      </c>
      <c r="AQ30" s="131">
        <f t="shared" si="8"/>
        <v>0</v>
      </c>
      <c r="AR30" s="130" t="s">
        <v>81</v>
      </c>
      <c r="AS30" s="130" t="s">
        <v>81</v>
      </c>
      <c r="AT30" s="131">
        <f t="shared" si="16"/>
        <v>0</v>
      </c>
      <c r="AU30"/>
      <c r="AV30"/>
    </row>
    <row r="31" spans="1:48" ht="15">
      <c r="A31" s="58" t="s">
        <v>40</v>
      </c>
      <c r="B31" s="127" t="s">
        <v>115</v>
      </c>
      <c r="C31" s="119">
        <v>150</v>
      </c>
      <c r="D31" s="117" t="s">
        <v>190</v>
      </c>
      <c r="E31" s="117" t="s">
        <v>190</v>
      </c>
      <c r="F31" s="117" t="s">
        <v>190</v>
      </c>
      <c r="G31" s="117" t="s">
        <v>190</v>
      </c>
      <c r="H31" s="117" t="s">
        <v>190</v>
      </c>
      <c r="I31" s="117" t="s">
        <v>190</v>
      </c>
      <c r="J31" s="117" t="s">
        <v>190</v>
      </c>
      <c r="K31" s="120">
        <f t="shared" si="11"/>
        <v>0</v>
      </c>
      <c r="L31" s="121"/>
      <c r="M31" s="117" t="s">
        <v>190</v>
      </c>
      <c r="N31" s="117" t="s">
        <v>190</v>
      </c>
      <c r="O31" s="117" t="s">
        <v>190</v>
      </c>
      <c r="P31" s="120">
        <f t="shared" si="12"/>
        <v>0</v>
      </c>
      <c r="Q31" s="121"/>
      <c r="R31" s="117" t="s">
        <v>190</v>
      </c>
      <c r="S31" s="117" t="s">
        <v>190</v>
      </c>
      <c r="T31" s="121"/>
      <c r="U31" s="121"/>
      <c r="V31" s="120">
        <f t="shared" si="13"/>
        <v>0</v>
      </c>
      <c r="W31" s="121"/>
      <c r="X31" s="117" t="s">
        <v>190</v>
      </c>
      <c r="Y31" s="117" t="s">
        <v>190</v>
      </c>
      <c r="Z31" s="117" t="s">
        <v>190</v>
      </c>
      <c r="AA31" s="120">
        <f t="shared" si="14"/>
        <v>0</v>
      </c>
      <c r="AB31" s="121"/>
      <c r="AC31" s="117" t="s">
        <v>190</v>
      </c>
      <c r="AD31" s="117" t="s">
        <v>190</v>
      </c>
      <c r="AE31" s="121"/>
      <c r="AF31" s="121"/>
      <c r="AG31" s="40"/>
      <c r="AH31" s="128">
        <v>150</v>
      </c>
      <c r="AI31" s="129">
        <f t="shared" si="2"/>
        <v>0</v>
      </c>
      <c r="AJ31" s="131">
        <f t="shared" si="3"/>
        <v>0</v>
      </c>
      <c r="AK31" s="131">
        <f t="shared" si="4"/>
        <v>0</v>
      </c>
      <c r="AL31" s="130" t="s">
        <v>81</v>
      </c>
      <c r="AM31" s="130" t="s">
        <v>81</v>
      </c>
      <c r="AN31" s="131">
        <f t="shared" si="15"/>
        <v>0</v>
      </c>
      <c r="AO31" s="129">
        <f t="shared" si="6"/>
        <v>0</v>
      </c>
      <c r="AP31" s="131">
        <f t="shared" si="7"/>
        <v>0</v>
      </c>
      <c r="AQ31" s="131">
        <f t="shared" si="8"/>
        <v>0</v>
      </c>
      <c r="AR31" s="130" t="s">
        <v>81</v>
      </c>
      <c r="AS31" s="130" t="s">
        <v>81</v>
      </c>
      <c r="AT31" s="131">
        <f t="shared" si="16"/>
        <v>0</v>
      </c>
      <c r="AU31"/>
      <c r="AV31"/>
    </row>
    <row r="32" spans="1:48" ht="25.5">
      <c r="A32" s="58" t="s">
        <v>41</v>
      </c>
      <c r="B32" s="127" t="s">
        <v>33</v>
      </c>
      <c r="C32" s="119">
        <v>160</v>
      </c>
      <c r="D32" s="120">
        <f aca="true" t="shared" si="17" ref="D32:D42">SUM(E32:F32)</f>
        <v>0</v>
      </c>
      <c r="E32" s="121"/>
      <c r="F32" s="120">
        <f aca="true" t="shared" si="18" ref="F32:F41">SUM(G32:J32)</f>
        <v>0</v>
      </c>
      <c r="G32" s="121"/>
      <c r="H32" s="117" t="s">
        <v>190</v>
      </c>
      <c r="I32" s="117" t="s">
        <v>190</v>
      </c>
      <c r="J32" s="117" t="s">
        <v>190</v>
      </c>
      <c r="K32" s="120">
        <f t="shared" si="11"/>
        <v>0</v>
      </c>
      <c r="L32" s="121"/>
      <c r="M32" s="117" t="s">
        <v>190</v>
      </c>
      <c r="N32" s="117" t="s">
        <v>190</v>
      </c>
      <c r="O32" s="117" t="s">
        <v>190</v>
      </c>
      <c r="P32" s="120">
        <f t="shared" si="12"/>
        <v>0</v>
      </c>
      <c r="Q32" s="121"/>
      <c r="R32" s="117" t="s">
        <v>190</v>
      </c>
      <c r="S32" s="117" t="s">
        <v>190</v>
      </c>
      <c r="T32" s="121"/>
      <c r="U32" s="121"/>
      <c r="V32" s="120">
        <f t="shared" si="13"/>
        <v>0</v>
      </c>
      <c r="W32" s="121"/>
      <c r="X32" s="117" t="s">
        <v>190</v>
      </c>
      <c r="Y32" s="117" t="s">
        <v>190</v>
      </c>
      <c r="Z32" s="117" t="s">
        <v>190</v>
      </c>
      <c r="AA32" s="120">
        <f t="shared" si="14"/>
        <v>0</v>
      </c>
      <c r="AB32" s="121"/>
      <c r="AC32" s="117" t="s">
        <v>190</v>
      </c>
      <c r="AD32" s="117" t="s">
        <v>190</v>
      </c>
      <c r="AE32" s="121"/>
      <c r="AF32" s="121"/>
      <c r="AG32" s="42"/>
      <c r="AH32" s="128">
        <v>160</v>
      </c>
      <c r="AI32" s="129">
        <f t="shared" si="2"/>
        <v>0</v>
      </c>
      <c r="AJ32" s="131">
        <f t="shared" si="3"/>
        <v>0</v>
      </c>
      <c r="AK32" s="131">
        <f t="shared" si="4"/>
        <v>0</v>
      </c>
      <c r="AL32" s="130" t="s">
        <v>81</v>
      </c>
      <c r="AM32" s="130" t="s">
        <v>81</v>
      </c>
      <c r="AN32" s="131">
        <f t="shared" si="15"/>
        <v>0</v>
      </c>
      <c r="AO32" s="129">
        <f t="shared" si="6"/>
        <v>0</v>
      </c>
      <c r="AP32" s="131">
        <f t="shared" si="7"/>
        <v>0</v>
      </c>
      <c r="AQ32" s="131">
        <f t="shared" si="8"/>
        <v>0</v>
      </c>
      <c r="AR32" s="130" t="s">
        <v>81</v>
      </c>
      <c r="AS32" s="130" t="s">
        <v>81</v>
      </c>
      <c r="AT32" s="131">
        <f t="shared" si="16"/>
        <v>0</v>
      </c>
      <c r="AU32"/>
      <c r="AV32"/>
    </row>
    <row r="33" spans="1:48" ht="15">
      <c r="A33" s="58" t="s">
        <v>42</v>
      </c>
      <c r="B33" s="127" t="s">
        <v>33</v>
      </c>
      <c r="C33" s="119">
        <v>170</v>
      </c>
      <c r="D33" s="120">
        <f t="shared" si="17"/>
        <v>7.73</v>
      </c>
      <c r="E33" s="121"/>
      <c r="F33" s="120">
        <f t="shared" si="18"/>
        <v>7.73</v>
      </c>
      <c r="G33" s="121">
        <v>7.73</v>
      </c>
      <c r="H33" s="117" t="s">
        <v>190</v>
      </c>
      <c r="I33" s="117" t="s">
        <v>190</v>
      </c>
      <c r="J33" s="117" t="s">
        <v>190</v>
      </c>
      <c r="K33" s="120">
        <f t="shared" si="11"/>
        <v>600.7</v>
      </c>
      <c r="L33" s="121">
        <v>600.7</v>
      </c>
      <c r="M33" s="117" t="s">
        <v>190</v>
      </c>
      <c r="N33" s="117" t="s">
        <v>190</v>
      </c>
      <c r="O33" s="117" t="s">
        <v>190</v>
      </c>
      <c r="P33" s="120">
        <f t="shared" si="12"/>
        <v>599.1</v>
      </c>
      <c r="Q33" s="121">
        <v>599.1</v>
      </c>
      <c r="R33" s="117" t="s">
        <v>190</v>
      </c>
      <c r="S33" s="117" t="s">
        <v>190</v>
      </c>
      <c r="T33" s="121">
        <v>599.1</v>
      </c>
      <c r="U33" s="121">
        <v>1.6</v>
      </c>
      <c r="V33" s="120">
        <f t="shared" si="13"/>
        <v>149.2</v>
      </c>
      <c r="W33" s="121">
        <v>149.2</v>
      </c>
      <c r="X33" s="117" t="s">
        <v>190</v>
      </c>
      <c r="Y33" s="117" t="s">
        <v>190</v>
      </c>
      <c r="Z33" s="117" t="s">
        <v>190</v>
      </c>
      <c r="AA33" s="120">
        <f t="shared" si="14"/>
        <v>148.3</v>
      </c>
      <c r="AB33" s="121">
        <v>148.3</v>
      </c>
      <c r="AC33" s="117" t="s">
        <v>190</v>
      </c>
      <c r="AD33" s="117" t="s">
        <v>190</v>
      </c>
      <c r="AE33" s="121">
        <v>148.3</v>
      </c>
      <c r="AF33" s="121">
        <v>0.9</v>
      </c>
      <c r="AG33" s="42"/>
      <c r="AH33" s="128">
        <v>170</v>
      </c>
      <c r="AI33" s="129">
        <f t="shared" si="2"/>
        <v>0</v>
      </c>
      <c r="AJ33" s="131">
        <f t="shared" si="3"/>
        <v>0</v>
      </c>
      <c r="AK33" s="131">
        <f t="shared" si="4"/>
        <v>0</v>
      </c>
      <c r="AL33" s="130" t="s">
        <v>81</v>
      </c>
      <c r="AM33" s="130" t="s">
        <v>81</v>
      </c>
      <c r="AN33" s="131">
        <f t="shared" si="15"/>
        <v>0</v>
      </c>
      <c r="AO33" s="129">
        <f t="shared" si="6"/>
        <v>0</v>
      </c>
      <c r="AP33" s="131">
        <f t="shared" si="7"/>
        <v>0</v>
      </c>
      <c r="AQ33" s="131">
        <f t="shared" si="8"/>
        <v>0</v>
      </c>
      <c r="AR33" s="130" t="s">
        <v>81</v>
      </c>
      <c r="AS33" s="130" t="s">
        <v>81</v>
      </c>
      <c r="AT33" s="131">
        <f t="shared" si="16"/>
        <v>0</v>
      </c>
      <c r="AU33"/>
      <c r="AV33"/>
    </row>
    <row r="34" spans="1:48" ht="15">
      <c r="A34" s="58" t="s">
        <v>43</v>
      </c>
      <c r="B34" s="127" t="s">
        <v>33</v>
      </c>
      <c r="C34" s="119">
        <v>180</v>
      </c>
      <c r="D34" s="120">
        <f t="shared" si="17"/>
        <v>0</v>
      </c>
      <c r="E34" s="117" t="s">
        <v>190</v>
      </c>
      <c r="F34" s="120">
        <f t="shared" si="18"/>
        <v>0</v>
      </c>
      <c r="G34" s="121"/>
      <c r="H34" s="117" t="s">
        <v>190</v>
      </c>
      <c r="I34" s="117" t="s">
        <v>190</v>
      </c>
      <c r="J34" s="117" t="s">
        <v>190</v>
      </c>
      <c r="K34" s="120">
        <f t="shared" si="11"/>
        <v>0</v>
      </c>
      <c r="L34" s="121"/>
      <c r="M34" s="117" t="s">
        <v>190</v>
      </c>
      <c r="N34" s="117" t="s">
        <v>190</v>
      </c>
      <c r="O34" s="117" t="s">
        <v>190</v>
      </c>
      <c r="P34" s="120">
        <f t="shared" si="12"/>
        <v>0</v>
      </c>
      <c r="Q34" s="121"/>
      <c r="R34" s="117" t="s">
        <v>190</v>
      </c>
      <c r="S34" s="117" t="s">
        <v>190</v>
      </c>
      <c r="T34" s="121"/>
      <c r="U34" s="121"/>
      <c r="V34" s="120">
        <f t="shared" si="13"/>
        <v>0</v>
      </c>
      <c r="W34" s="121"/>
      <c r="X34" s="117" t="s">
        <v>190</v>
      </c>
      <c r="Y34" s="117" t="s">
        <v>190</v>
      </c>
      <c r="Z34" s="117" t="s">
        <v>190</v>
      </c>
      <c r="AA34" s="120">
        <f t="shared" si="14"/>
        <v>0</v>
      </c>
      <c r="AB34" s="121"/>
      <c r="AC34" s="117" t="s">
        <v>190</v>
      </c>
      <c r="AD34" s="117" t="s">
        <v>190</v>
      </c>
      <c r="AE34" s="121"/>
      <c r="AF34" s="121"/>
      <c r="AG34" s="42"/>
      <c r="AH34" s="128">
        <v>180</v>
      </c>
      <c r="AI34" s="129">
        <f t="shared" si="2"/>
        <v>0</v>
      </c>
      <c r="AJ34" s="131">
        <f t="shared" si="3"/>
        <v>0</v>
      </c>
      <c r="AK34" s="131">
        <f t="shared" si="4"/>
        <v>0</v>
      </c>
      <c r="AL34" s="130" t="s">
        <v>81</v>
      </c>
      <c r="AM34" s="130" t="s">
        <v>81</v>
      </c>
      <c r="AN34" s="131">
        <f t="shared" si="15"/>
        <v>0</v>
      </c>
      <c r="AO34" s="129">
        <f t="shared" si="6"/>
        <v>0</v>
      </c>
      <c r="AP34" s="131">
        <f t="shared" si="7"/>
        <v>0</v>
      </c>
      <c r="AQ34" s="131">
        <f t="shared" si="8"/>
        <v>0</v>
      </c>
      <c r="AR34" s="130" t="s">
        <v>81</v>
      </c>
      <c r="AS34" s="130" t="s">
        <v>81</v>
      </c>
      <c r="AT34" s="131">
        <f t="shared" si="16"/>
        <v>0</v>
      </c>
      <c r="AU34"/>
      <c r="AV34"/>
    </row>
    <row r="35" spans="1:48" ht="25.5">
      <c r="A35" s="58" t="s">
        <v>44</v>
      </c>
      <c r="B35" s="127" t="s">
        <v>33</v>
      </c>
      <c r="C35" s="119">
        <v>190</v>
      </c>
      <c r="D35" s="120">
        <f t="shared" si="17"/>
        <v>0</v>
      </c>
      <c r="E35" s="117" t="s">
        <v>190</v>
      </c>
      <c r="F35" s="120">
        <f t="shared" si="18"/>
        <v>0</v>
      </c>
      <c r="G35" s="121"/>
      <c r="H35" s="117" t="s">
        <v>190</v>
      </c>
      <c r="I35" s="117" t="s">
        <v>190</v>
      </c>
      <c r="J35" s="117" t="s">
        <v>190</v>
      </c>
      <c r="K35" s="120">
        <f t="shared" si="11"/>
        <v>0</v>
      </c>
      <c r="L35" s="121"/>
      <c r="M35" s="117" t="s">
        <v>190</v>
      </c>
      <c r="N35" s="117" t="s">
        <v>190</v>
      </c>
      <c r="O35" s="117" t="s">
        <v>190</v>
      </c>
      <c r="P35" s="120">
        <f t="shared" si="12"/>
        <v>0</v>
      </c>
      <c r="Q35" s="121"/>
      <c r="R35" s="117" t="s">
        <v>190</v>
      </c>
      <c r="S35" s="117" t="s">
        <v>190</v>
      </c>
      <c r="T35" s="121"/>
      <c r="U35" s="121"/>
      <c r="V35" s="120">
        <f t="shared" si="13"/>
        <v>0</v>
      </c>
      <c r="W35" s="121"/>
      <c r="X35" s="117" t="s">
        <v>190</v>
      </c>
      <c r="Y35" s="117" t="s">
        <v>190</v>
      </c>
      <c r="Z35" s="117" t="s">
        <v>190</v>
      </c>
      <c r="AA35" s="120">
        <f t="shared" si="14"/>
        <v>0</v>
      </c>
      <c r="AB35" s="121"/>
      <c r="AC35" s="117" t="s">
        <v>190</v>
      </c>
      <c r="AD35" s="117" t="s">
        <v>190</v>
      </c>
      <c r="AE35" s="121"/>
      <c r="AF35" s="121"/>
      <c r="AG35" s="42"/>
      <c r="AH35" s="128">
        <v>190</v>
      </c>
      <c r="AI35" s="129">
        <f t="shared" si="2"/>
        <v>0</v>
      </c>
      <c r="AJ35" s="131">
        <f t="shared" si="3"/>
        <v>0</v>
      </c>
      <c r="AK35" s="131">
        <f t="shared" si="4"/>
        <v>0</v>
      </c>
      <c r="AL35" s="130" t="s">
        <v>81</v>
      </c>
      <c r="AM35" s="130" t="s">
        <v>81</v>
      </c>
      <c r="AN35" s="131">
        <f t="shared" si="15"/>
        <v>0</v>
      </c>
      <c r="AO35" s="129">
        <f t="shared" si="6"/>
        <v>0</v>
      </c>
      <c r="AP35" s="131">
        <f t="shared" si="7"/>
        <v>0</v>
      </c>
      <c r="AQ35" s="131">
        <f t="shared" si="8"/>
        <v>0</v>
      </c>
      <c r="AR35" s="130" t="s">
        <v>81</v>
      </c>
      <c r="AS35" s="130" t="s">
        <v>81</v>
      </c>
      <c r="AT35" s="131">
        <f t="shared" si="16"/>
        <v>0</v>
      </c>
      <c r="AU35"/>
      <c r="AV35"/>
    </row>
    <row r="36" spans="1:48" ht="25.5">
      <c r="A36" s="58" t="s">
        <v>105</v>
      </c>
      <c r="B36" s="127" t="s">
        <v>33</v>
      </c>
      <c r="C36" s="119">
        <v>195</v>
      </c>
      <c r="D36" s="120">
        <f t="shared" si="17"/>
        <v>87.3</v>
      </c>
      <c r="E36" s="121">
        <v>87.3</v>
      </c>
      <c r="F36" s="120">
        <f t="shared" si="18"/>
        <v>0</v>
      </c>
      <c r="G36" s="121"/>
      <c r="H36" s="117" t="s">
        <v>190</v>
      </c>
      <c r="I36" s="117" t="s">
        <v>190</v>
      </c>
      <c r="J36" s="117" t="s">
        <v>190</v>
      </c>
      <c r="K36" s="120">
        <f t="shared" si="11"/>
        <v>0</v>
      </c>
      <c r="L36" s="121"/>
      <c r="M36" s="117" t="s">
        <v>190</v>
      </c>
      <c r="N36" s="117" t="s">
        <v>190</v>
      </c>
      <c r="O36" s="117" t="s">
        <v>190</v>
      </c>
      <c r="P36" s="120">
        <f t="shared" si="12"/>
        <v>0</v>
      </c>
      <c r="Q36" s="121"/>
      <c r="R36" s="117" t="s">
        <v>190</v>
      </c>
      <c r="S36" s="117" t="s">
        <v>190</v>
      </c>
      <c r="T36" s="121"/>
      <c r="U36" s="121"/>
      <c r="V36" s="120">
        <f t="shared" si="13"/>
        <v>0</v>
      </c>
      <c r="W36" s="121"/>
      <c r="X36" s="117" t="s">
        <v>190</v>
      </c>
      <c r="Y36" s="117" t="s">
        <v>190</v>
      </c>
      <c r="Z36" s="117" t="s">
        <v>190</v>
      </c>
      <c r="AA36" s="120">
        <f t="shared" si="14"/>
        <v>0</v>
      </c>
      <c r="AB36" s="121"/>
      <c r="AC36" s="117" t="s">
        <v>190</v>
      </c>
      <c r="AD36" s="117" t="s">
        <v>190</v>
      </c>
      <c r="AE36" s="121"/>
      <c r="AF36" s="121"/>
      <c r="AG36" s="42"/>
      <c r="AH36" s="128">
        <v>195</v>
      </c>
      <c r="AI36" s="129">
        <f t="shared" si="2"/>
        <v>0</v>
      </c>
      <c r="AJ36" s="131">
        <f t="shared" si="3"/>
        <v>0</v>
      </c>
      <c r="AK36" s="131">
        <f t="shared" si="4"/>
        <v>0</v>
      </c>
      <c r="AL36" s="130" t="s">
        <v>81</v>
      </c>
      <c r="AM36" s="130" t="s">
        <v>81</v>
      </c>
      <c r="AN36" s="131">
        <f t="shared" si="15"/>
        <v>0</v>
      </c>
      <c r="AO36" s="129">
        <f t="shared" si="6"/>
        <v>0</v>
      </c>
      <c r="AP36" s="131">
        <f t="shared" si="7"/>
        <v>0</v>
      </c>
      <c r="AQ36" s="131">
        <f t="shared" si="8"/>
        <v>0</v>
      </c>
      <c r="AR36" s="130" t="s">
        <v>81</v>
      </c>
      <c r="AS36" s="130" t="s">
        <v>81</v>
      </c>
      <c r="AT36" s="131">
        <f t="shared" si="16"/>
        <v>0</v>
      </c>
      <c r="AU36"/>
      <c r="AV36"/>
    </row>
    <row r="37" spans="1:48" ht="38.25">
      <c r="A37" s="58" t="s">
        <v>106</v>
      </c>
      <c r="B37" s="127" t="s">
        <v>33</v>
      </c>
      <c r="C37" s="119">
        <v>200</v>
      </c>
      <c r="D37" s="120">
        <f t="shared" si="17"/>
        <v>2212.69</v>
      </c>
      <c r="E37" s="121"/>
      <c r="F37" s="120">
        <f t="shared" si="18"/>
        <v>2212.69</v>
      </c>
      <c r="G37" s="121">
        <v>2212.69</v>
      </c>
      <c r="H37" s="117" t="s">
        <v>190</v>
      </c>
      <c r="I37" s="117" t="s">
        <v>190</v>
      </c>
      <c r="J37" s="117" t="s">
        <v>190</v>
      </c>
      <c r="K37" s="120">
        <f t="shared" si="11"/>
        <v>16951.5</v>
      </c>
      <c r="L37" s="121">
        <v>16951.5</v>
      </c>
      <c r="M37" s="117" t="s">
        <v>190</v>
      </c>
      <c r="N37" s="117" t="s">
        <v>190</v>
      </c>
      <c r="O37" s="117" t="s">
        <v>190</v>
      </c>
      <c r="P37" s="120">
        <f t="shared" si="12"/>
        <v>16951.5</v>
      </c>
      <c r="Q37" s="121">
        <v>16951.5</v>
      </c>
      <c r="R37" s="117" t="s">
        <v>190</v>
      </c>
      <c r="S37" s="117" t="s">
        <v>190</v>
      </c>
      <c r="T37" s="121">
        <v>16951.5</v>
      </c>
      <c r="U37" s="121"/>
      <c r="V37" s="120">
        <f t="shared" si="13"/>
        <v>7919.300000000001</v>
      </c>
      <c r="W37" s="121">
        <v>7919.300000000001</v>
      </c>
      <c r="X37" s="117" t="s">
        <v>190</v>
      </c>
      <c r="Y37" s="117" t="s">
        <v>190</v>
      </c>
      <c r="Z37" s="117" t="s">
        <v>190</v>
      </c>
      <c r="AA37" s="120">
        <f t="shared" si="14"/>
        <v>7919.300000000001</v>
      </c>
      <c r="AB37" s="121">
        <v>7919.300000000001</v>
      </c>
      <c r="AC37" s="117" t="s">
        <v>190</v>
      </c>
      <c r="AD37" s="117" t="s">
        <v>190</v>
      </c>
      <c r="AE37" s="121">
        <v>7919.300000000001</v>
      </c>
      <c r="AF37" s="121"/>
      <c r="AG37" s="42"/>
      <c r="AH37" s="128">
        <v>200</v>
      </c>
      <c r="AI37" s="129">
        <f t="shared" si="2"/>
        <v>0</v>
      </c>
      <c r="AJ37" s="131">
        <f t="shared" si="3"/>
        <v>0</v>
      </c>
      <c r="AK37" s="131">
        <f t="shared" si="4"/>
        <v>0</v>
      </c>
      <c r="AL37" s="130" t="s">
        <v>81</v>
      </c>
      <c r="AM37" s="130" t="s">
        <v>81</v>
      </c>
      <c r="AN37" s="131">
        <f t="shared" si="15"/>
        <v>0</v>
      </c>
      <c r="AO37" s="129">
        <f t="shared" si="6"/>
        <v>0</v>
      </c>
      <c r="AP37" s="131">
        <f t="shared" si="7"/>
        <v>0</v>
      </c>
      <c r="AQ37" s="131">
        <f t="shared" si="8"/>
        <v>0</v>
      </c>
      <c r="AR37" s="130" t="s">
        <v>81</v>
      </c>
      <c r="AS37" s="130" t="s">
        <v>81</v>
      </c>
      <c r="AT37" s="131">
        <f t="shared" si="16"/>
        <v>0</v>
      </c>
      <c r="AU37"/>
      <c r="AV37"/>
    </row>
    <row r="38" spans="1:48" ht="51">
      <c r="A38" s="58" t="s">
        <v>58</v>
      </c>
      <c r="B38" s="127" t="s">
        <v>33</v>
      </c>
      <c r="C38" s="119">
        <v>210</v>
      </c>
      <c r="D38" s="120">
        <f t="shared" si="17"/>
        <v>0</v>
      </c>
      <c r="E38" s="121"/>
      <c r="F38" s="120">
        <f t="shared" si="18"/>
        <v>0</v>
      </c>
      <c r="G38" s="121"/>
      <c r="H38" s="117" t="s">
        <v>190</v>
      </c>
      <c r="I38" s="117" t="s">
        <v>190</v>
      </c>
      <c r="J38" s="117" t="s">
        <v>190</v>
      </c>
      <c r="K38" s="120">
        <f t="shared" si="11"/>
        <v>0</v>
      </c>
      <c r="L38" s="121"/>
      <c r="M38" s="117" t="s">
        <v>190</v>
      </c>
      <c r="N38" s="117" t="s">
        <v>190</v>
      </c>
      <c r="O38" s="117" t="s">
        <v>190</v>
      </c>
      <c r="P38" s="120">
        <f t="shared" si="12"/>
        <v>0</v>
      </c>
      <c r="Q38" s="121"/>
      <c r="R38" s="117" t="s">
        <v>190</v>
      </c>
      <c r="S38" s="117" t="s">
        <v>190</v>
      </c>
      <c r="T38" s="121"/>
      <c r="U38" s="121"/>
      <c r="V38" s="120">
        <f t="shared" si="13"/>
        <v>0</v>
      </c>
      <c r="W38" s="121"/>
      <c r="X38" s="117" t="s">
        <v>190</v>
      </c>
      <c r="Y38" s="117" t="s">
        <v>190</v>
      </c>
      <c r="Z38" s="117" t="s">
        <v>190</v>
      </c>
      <c r="AA38" s="120">
        <f t="shared" si="14"/>
        <v>0</v>
      </c>
      <c r="AB38" s="121"/>
      <c r="AC38" s="117" t="s">
        <v>190</v>
      </c>
      <c r="AD38" s="117" t="s">
        <v>190</v>
      </c>
      <c r="AE38" s="121"/>
      <c r="AF38" s="121"/>
      <c r="AG38" s="45"/>
      <c r="AH38" s="128">
        <v>210</v>
      </c>
      <c r="AI38" s="129">
        <f t="shared" si="2"/>
        <v>0</v>
      </c>
      <c r="AJ38" s="131">
        <f t="shared" si="3"/>
        <v>0</v>
      </c>
      <c r="AK38" s="131">
        <f t="shared" si="4"/>
        <v>0</v>
      </c>
      <c r="AL38" s="130" t="s">
        <v>81</v>
      </c>
      <c r="AM38" s="130" t="s">
        <v>81</v>
      </c>
      <c r="AN38" s="131">
        <f t="shared" si="15"/>
        <v>0</v>
      </c>
      <c r="AO38" s="129">
        <f t="shared" si="6"/>
        <v>0</v>
      </c>
      <c r="AP38" s="131">
        <f t="shared" si="7"/>
        <v>0</v>
      </c>
      <c r="AQ38" s="131">
        <f t="shared" si="8"/>
        <v>0</v>
      </c>
      <c r="AR38" s="130" t="s">
        <v>81</v>
      </c>
      <c r="AS38" s="130" t="s">
        <v>81</v>
      </c>
      <c r="AT38" s="131">
        <f t="shared" si="16"/>
        <v>0</v>
      </c>
      <c r="AU38"/>
      <c r="AV38"/>
    </row>
    <row r="39" spans="1:48" ht="25.5">
      <c r="A39" s="58" t="s">
        <v>131</v>
      </c>
      <c r="B39" s="127" t="s">
        <v>33</v>
      </c>
      <c r="C39" s="119">
        <v>220</v>
      </c>
      <c r="D39" s="120">
        <f t="shared" si="17"/>
        <v>1470.6870999999996</v>
      </c>
      <c r="E39" s="121">
        <v>54.18</v>
      </c>
      <c r="F39" s="120">
        <f t="shared" si="18"/>
        <v>1416.5070999999996</v>
      </c>
      <c r="G39" s="121">
        <v>1416.5070999999996</v>
      </c>
      <c r="H39" s="117" t="s">
        <v>190</v>
      </c>
      <c r="I39" s="117" t="s">
        <v>190</v>
      </c>
      <c r="J39" s="117" t="s">
        <v>190</v>
      </c>
      <c r="K39" s="120">
        <f t="shared" si="11"/>
        <v>15894.71421</v>
      </c>
      <c r="L39" s="121">
        <v>15894.71421</v>
      </c>
      <c r="M39" s="117" t="s">
        <v>190</v>
      </c>
      <c r="N39" s="117" t="s">
        <v>190</v>
      </c>
      <c r="O39" s="117" t="s">
        <v>190</v>
      </c>
      <c r="P39" s="120">
        <f t="shared" si="12"/>
        <v>15894.71421</v>
      </c>
      <c r="Q39" s="121">
        <v>15894.71421</v>
      </c>
      <c r="R39" s="117" t="s">
        <v>190</v>
      </c>
      <c r="S39" s="117" t="s">
        <v>190</v>
      </c>
      <c r="T39" s="121">
        <v>15894.71421</v>
      </c>
      <c r="U39" s="121"/>
      <c r="V39" s="120">
        <f t="shared" si="13"/>
        <v>9220.4</v>
      </c>
      <c r="W39" s="121">
        <v>9220.4</v>
      </c>
      <c r="X39" s="117" t="s">
        <v>190</v>
      </c>
      <c r="Y39" s="117" t="s">
        <v>190</v>
      </c>
      <c r="Z39" s="117" t="s">
        <v>190</v>
      </c>
      <c r="AA39" s="120">
        <f t="shared" si="14"/>
        <v>9220.4</v>
      </c>
      <c r="AB39" s="121">
        <v>9220.4</v>
      </c>
      <c r="AC39" s="117" t="s">
        <v>190</v>
      </c>
      <c r="AD39" s="117" t="s">
        <v>190</v>
      </c>
      <c r="AE39" s="121">
        <v>9220.4</v>
      </c>
      <c r="AF39" s="121"/>
      <c r="AG39" s="46"/>
      <c r="AH39" s="128">
        <v>220</v>
      </c>
      <c r="AI39" s="129">
        <f t="shared" si="2"/>
        <v>0</v>
      </c>
      <c r="AJ39" s="131">
        <f t="shared" si="3"/>
        <v>0</v>
      </c>
      <c r="AK39" s="131">
        <f t="shared" si="4"/>
        <v>0</v>
      </c>
      <c r="AL39" s="130" t="s">
        <v>81</v>
      </c>
      <c r="AM39" s="130" t="s">
        <v>81</v>
      </c>
      <c r="AN39" s="131">
        <f t="shared" si="15"/>
        <v>0</v>
      </c>
      <c r="AO39" s="129">
        <f t="shared" si="6"/>
        <v>0</v>
      </c>
      <c r="AP39" s="131">
        <f t="shared" si="7"/>
        <v>0</v>
      </c>
      <c r="AQ39" s="131">
        <f t="shared" si="8"/>
        <v>0</v>
      </c>
      <c r="AR39" s="130" t="s">
        <v>81</v>
      </c>
      <c r="AS39" s="130" t="s">
        <v>81</v>
      </c>
      <c r="AT39" s="131">
        <f t="shared" si="16"/>
        <v>0</v>
      </c>
      <c r="AU39"/>
      <c r="AV39"/>
    </row>
    <row r="40" spans="1:48" ht="15">
      <c r="A40" s="147" t="s">
        <v>138</v>
      </c>
      <c r="B40" s="127" t="s">
        <v>33</v>
      </c>
      <c r="C40" s="119">
        <v>221</v>
      </c>
      <c r="D40" s="120">
        <f t="shared" si="17"/>
        <v>279.9227</v>
      </c>
      <c r="E40" s="121">
        <v>54.1</v>
      </c>
      <c r="F40" s="120">
        <f t="shared" si="18"/>
        <v>225.8227</v>
      </c>
      <c r="G40" s="121">
        <v>225.8227</v>
      </c>
      <c r="H40" s="117" t="s">
        <v>190</v>
      </c>
      <c r="I40" s="117" t="s">
        <v>190</v>
      </c>
      <c r="J40" s="117" t="s">
        <v>190</v>
      </c>
      <c r="K40" s="120">
        <f t="shared" si="11"/>
        <v>227.92421</v>
      </c>
      <c r="L40" s="121">
        <v>227.92421</v>
      </c>
      <c r="M40" s="117" t="s">
        <v>190</v>
      </c>
      <c r="N40" s="117" t="s">
        <v>190</v>
      </c>
      <c r="O40" s="117" t="s">
        <v>190</v>
      </c>
      <c r="P40" s="120">
        <f t="shared" si="12"/>
        <v>227.92421</v>
      </c>
      <c r="Q40" s="121">
        <v>227.92421</v>
      </c>
      <c r="R40" s="117" t="s">
        <v>190</v>
      </c>
      <c r="S40" s="117" t="s">
        <v>190</v>
      </c>
      <c r="T40" s="121">
        <v>227.92421</v>
      </c>
      <c r="U40" s="121"/>
      <c r="V40" s="120">
        <f t="shared" si="13"/>
        <v>103.4</v>
      </c>
      <c r="W40" s="121">
        <v>103.4</v>
      </c>
      <c r="X40" s="117" t="s">
        <v>190</v>
      </c>
      <c r="Y40" s="117" t="s">
        <v>190</v>
      </c>
      <c r="Z40" s="117" t="s">
        <v>190</v>
      </c>
      <c r="AA40" s="120">
        <f t="shared" si="14"/>
        <v>103.4</v>
      </c>
      <c r="AB40" s="121">
        <v>103.4</v>
      </c>
      <c r="AC40" s="117" t="s">
        <v>190</v>
      </c>
      <c r="AD40" s="117" t="s">
        <v>190</v>
      </c>
      <c r="AE40" s="121">
        <v>103.4</v>
      </c>
      <c r="AF40" s="121"/>
      <c r="AG40" s="46"/>
      <c r="AH40" s="128">
        <v>221</v>
      </c>
      <c r="AI40" s="129">
        <f t="shared" si="2"/>
        <v>0</v>
      </c>
      <c r="AJ40" s="131">
        <f t="shared" si="3"/>
        <v>0</v>
      </c>
      <c r="AK40" s="131">
        <f t="shared" si="4"/>
        <v>0</v>
      </c>
      <c r="AL40" s="130" t="s">
        <v>81</v>
      </c>
      <c r="AM40" s="130" t="s">
        <v>81</v>
      </c>
      <c r="AN40" s="131">
        <f t="shared" si="15"/>
        <v>0</v>
      </c>
      <c r="AO40" s="129">
        <f t="shared" si="6"/>
        <v>0</v>
      </c>
      <c r="AP40" s="131">
        <f t="shared" si="7"/>
        <v>0</v>
      </c>
      <c r="AQ40" s="131">
        <f t="shared" si="8"/>
        <v>0</v>
      </c>
      <c r="AR40" s="130" t="s">
        <v>81</v>
      </c>
      <c r="AS40" s="130" t="s">
        <v>81</v>
      </c>
      <c r="AT40" s="131">
        <f t="shared" si="16"/>
        <v>0</v>
      </c>
      <c r="AU40"/>
      <c r="AV40"/>
    </row>
    <row r="41" spans="1:48" s="43" customFormat="1" ht="15">
      <c r="A41" s="58" t="s">
        <v>45</v>
      </c>
      <c r="B41" s="127" t="s">
        <v>33</v>
      </c>
      <c r="C41" s="119">
        <v>230</v>
      </c>
      <c r="D41" s="120">
        <f t="shared" si="17"/>
        <v>0</v>
      </c>
      <c r="E41" s="117" t="s">
        <v>190</v>
      </c>
      <c r="F41" s="120">
        <f t="shared" si="18"/>
        <v>0</v>
      </c>
      <c r="G41" s="121"/>
      <c r="H41" s="117" t="s">
        <v>190</v>
      </c>
      <c r="I41" s="117" t="s">
        <v>190</v>
      </c>
      <c r="J41" s="117" t="s">
        <v>190</v>
      </c>
      <c r="K41" s="120">
        <f t="shared" si="11"/>
        <v>0</v>
      </c>
      <c r="L41" s="121"/>
      <c r="M41" s="117" t="s">
        <v>190</v>
      </c>
      <c r="N41" s="117" t="s">
        <v>190</v>
      </c>
      <c r="O41" s="117" t="s">
        <v>190</v>
      </c>
      <c r="P41" s="120">
        <f t="shared" si="12"/>
        <v>0</v>
      </c>
      <c r="Q41" s="121"/>
      <c r="R41" s="117" t="s">
        <v>190</v>
      </c>
      <c r="S41" s="117" t="s">
        <v>190</v>
      </c>
      <c r="T41" s="121"/>
      <c r="U41" s="121"/>
      <c r="V41" s="120">
        <f t="shared" si="13"/>
        <v>0</v>
      </c>
      <c r="W41" s="121"/>
      <c r="X41" s="117" t="s">
        <v>190</v>
      </c>
      <c r="Y41" s="117" t="s">
        <v>190</v>
      </c>
      <c r="Z41" s="117" t="s">
        <v>190</v>
      </c>
      <c r="AA41" s="120">
        <f t="shared" si="14"/>
        <v>0</v>
      </c>
      <c r="AB41" s="121"/>
      <c r="AC41" s="117" t="s">
        <v>190</v>
      </c>
      <c r="AD41" s="117" t="s">
        <v>190</v>
      </c>
      <c r="AE41" s="121"/>
      <c r="AF41" s="121"/>
      <c r="AG41" s="46"/>
      <c r="AH41" s="128">
        <v>230</v>
      </c>
      <c r="AI41" s="129">
        <f t="shared" si="2"/>
        <v>0</v>
      </c>
      <c r="AJ41" s="131">
        <f t="shared" si="3"/>
        <v>0</v>
      </c>
      <c r="AK41" s="131">
        <f t="shared" si="4"/>
        <v>0</v>
      </c>
      <c r="AL41" s="130" t="s">
        <v>81</v>
      </c>
      <c r="AM41" s="130" t="s">
        <v>81</v>
      </c>
      <c r="AN41" s="131">
        <f t="shared" si="15"/>
        <v>0</v>
      </c>
      <c r="AO41" s="129">
        <f t="shared" si="6"/>
        <v>0</v>
      </c>
      <c r="AP41" s="131">
        <f t="shared" si="7"/>
        <v>0</v>
      </c>
      <c r="AQ41" s="131">
        <f t="shared" si="8"/>
        <v>0</v>
      </c>
      <c r="AR41" s="130" t="s">
        <v>81</v>
      </c>
      <c r="AS41" s="130" t="s">
        <v>81</v>
      </c>
      <c r="AT41" s="131">
        <f t="shared" si="16"/>
        <v>0</v>
      </c>
      <c r="AU41"/>
      <c r="AV41"/>
    </row>
    <row r="42" spans="1:48" s="43" customFormat="1" ht="15">
      <c r="A42" s="58" t="s">
        <v>60</v>
      </c>
      <c r="B42" s="127" t="s">
        <v>33</v>
      </c>
      <c r="C42" s="119">
        <v>240</v>
      </c>
      <c r="D42" s="120">
        <f t="shared" si="17"/>
        <v>5</v>
      </c>
      <c r="E42" s="121">
        <v>5</v>
      </c>
      <c r="F42" s="117" t="s">
        <v>190</v>
      </c>
      <c r="G42" s="117" t="s">
        <v>190</v>
      </c>
      <c r="H42" s="117" t="s">
        <v>190</v>
      </c>
      <c r="I42" s="117" t="s">
        <v>190</v>
      </c>
      <c r="J42" s="117" t="s">
        <v>190</v>
      </c>
      <c r="K42" s="117" t="s">
        <v>190</v>
      </c>
      <c r="L42" s="117" t="s">
        <v>190</v>
      </c>
      <c r="M42" s="117" t="s">
        <v>190</v>
      </c>
      <c r="N42" s="117" t="s">
        <v>190</v>
      </c>
      <c r="O42" s="117" t="s">
        <v>190</v>
      </c>
      <c r="P42" s="117" t="s">
        <v>190</v>
      </c>
      <c r="Q42" s="117" t="s">
        <v>190</v>
      </c>
      <c r="R42" s="117" t="s">
        <v>190</v>
      </c>
      <c r="S42" s="117" t="s">
        <v>190</v>
      </c>
      <c r="T42" s="117" t="s">
        <v>190</v>
      </c>
      <c r="U42" s="117" t="s">
        <v>190</v>
      </c>
      <c r="V42" s="117" t="s">
        <v>190</v>
      </c>
      <c r="W42" s="117" t="s">
        <v>190</v>
      </c>
      <c r="X42" s="117" t="s">
        <v>190</v>
      </c>
      <c r="Y42" s="117" t="s">
        <v>190</v>
      </c>
      <c r="Z42" s="117" t="s">
        <v>190</v>
      </c>
      <c r="AA42" s="117" t="s">
        <v>190</v>
      </c>
      <c r="AB42" s="117" t="s">
        <v>190</v>
      </c>
      <c r="AC42" s="117" t="s">
        <v>190</v>
      </c>
      <c r="AD42" s="117" t="s">
        <v>190</v>
      </c>
      <c r="AE42" s="117" t="s">
        <v>190</v>
      </c>
      <c r="AF42" s="117" t="s">
        <v>190</v>
      </c>
      <c r="AG42" s="33"/>
      <c r="AH42" s="128">
        <v>240</v>
      </c>
      <c r="AI42" s="130" t="s">
        <v>81</v>
      </c>
      <c r="AJ42" s="130" t="s">
        <v>81</v>
      </c>
      <c r="AK42" s="130" t="s">
        <v>81</v>
      </c>
      <c r="AL42" s="130" t="s">
        <v>81</v>
      </c>
      <c r="AM42" s="130" t="s">
        <v>81</v>
      </c>
      <c r="AN42" s="130" t="s">
        <v>81</v>
      </c>
      <c r="AO42" s="130" t="s">
        <v>81</v>
      </c>
      <c r="AP42" s="130" t="s">
        <v>81</v>
      </c>
      <c r="AQ42" s="130" t="s">
        <v>81</v>
      </c>
      <c r="AR42" s="130" t="s">
        <v>81</v>
      </c>
      <c r="AS42" s="130" t="s">
        <v>81</v>
      </c>
      <c r="AT42" s="130" t="s">
        <v>81</v>
      </c>
      <c r="AU42"/>
      <c r="AV42"/>
    </row>
    <row r="43" spans="1:48" s="43" customFormat="1" ht="38.25">
      <c r="A43" s="58" t="s">
        <v>132</v>
      </c>
      <c r="B43" s="127" t="s">
        <v>115</v>
      </c>
      <c r="C43" s="119">
        <v>250</v>
      </c>
      <c r="D43" s="117" t="s">
        <v>190</v>
      </c>
      <c r="E43" s="117" t="s">
        <v>190</v>
      </c>
      <c r="F43" s="117" t="s">
        <v>190</v>
      </c>
      <c r="G43" s="117" t="s">
        <v>190</v>
      </c>
      <c r="H43" s="117" t="s">
        <v>190</v>
      </c>
      <c r="I43" s="117" t="s">
        <v>190</v>
      </c>
      <c r="J43" s="117" t="s">
        <v>190</v>
      </c>
      <c r="K43" s="120">
        <f>SUM(L43:O43)</f>
        <v>24.5</v>
      </c>
      <c r="L43" s="121">
        <v>24.5</v>
      </c>
      <c r="M43" s="117" t="s">
        <v>190</v>
      </c>
      <c r="N43" s="117" t="s">
        <v>190</v>
      </c>
      <c r="O43" s="117" t="s">
        <v>190</v>
      </c>
      <c r="P43" s="120">
        <f>SUM(Q43:S43)</f>
        <v>24.5</v>
      </c>
      <c r="Q43" s="121">
        <v>24.5</v>
      </c>
      <c r="R43" s="117" t="s">
        <v>190</v>
      </c>
      <c r="S43" s="117" t="s">
        <v>190</v>
      </c>
      <c r="T43" s="121">
        <v>24.5</v>
      </c>
      <c r="U43" s="121"/>
      <c r="V43" s="120">
        <f>SUM(W43:Z43)</f>
        <v>23.1</v>
      </c>
      <c r="W43" s="121">
        <v>23.1</v>
      </c>
      <c r="X43" s="117" t="s">
        <v>190</v>
      </c>
      <c r="Y43" s="117" t="s">
        <v>190</v>
      </c>
      <c r="Z43" s="117" t="s">
        <v>190</v>
      </c>
      <c r="AA43" s="120">
        <f>SUM(AB43:AD43)</f>
        <v>23.1</v>
      </c>
      <c r="AB43" s="121">
        <v>23.1</v>
      </c>
      <c r="AC43" s="117" t="s">
        <v>190</v>
      </c>
      <c r="AD43" s="117" t="s">
        <v>190</v>
      </c>
      <c r="AE43" s="121">
        <v>23.1</v>
      </c>
      <c r="AF43" s="121"/>
      <c r="AG43" s="33"/>
      <c r="AH43" s="128">
        <v>250</v>
      </c>
      <c r="AI43" s="129">
        <f t="shared" si="2"/>
        <v>0</v>
      </c>
      <c r="AJ43" s="131">
        <f t="shared" si="3"/>
        <v>0</v>
      </c>
      <c r="AK43" s="131">
        <f t="shared" si="4"/>
        <v>0</v>
      </c>
      <c r="AL43" s="130" t="s">
        <v>81</v>
      </c>
      <c r="AM43" s="130" t="s">
        <v>81</v>
      </c>
      <c r="AN43" s="131">
        <f t="shared" si="15"/>
        <v>0</v>
      </c>
      <c r="AO43" s="129">
        <f t="shared" si="6"/>
        <v>0</v>
      </c>
      <c r="AP43" s="131">
        <f t="shared" si="7"/>
        <v>0</v>
      </c>
      <c r="AQ43" s="131">
        <f t="shared" si="8"/>
        <v>0</v>
      </c>
      <c r="AR43" s="130" t="s">
        <v>81</v>
      </c>
      <c r="AS43" s="130" t="s">
        <v>81</v>
      </c>
      <c r="AT43" s="131">
        <f t="shared" si="16"/>
        <v>0</v>
      </c>
      <c r="AU43"/>
      <c r="AV43"/>
    </row>
    <row r="44" spans="1:48" s="43" customFormat="1" ht="15">
      <c r="A44" s="147" t="s">
        <v>136</v>
      </c>
      <c r="B44" s="127" t="s">
        <v>33</v>
      </c>
      <c r="C44" s="119">
        <v>251</v>
      </c>
      <c r="D44" s="120">
        <f>SUM(E44:F44)</f>
        <v>420.7</v>
      </c>
      <c r="E44" s="121"/>
      <c r="F44" s="120">
        <f>SUM(G44:J44)</f>
        <v>420.7</v>
      </c>
      <c r="G44" s="121">
        <v>420.7</v>
      </c>
      <c r="H44" s="117" t="s">
        <v>190</v>
      </c>
      <c r="I44" s="117" t="s">
        <v>190</v>
      </c>
      <c r="J44" s="117" t="s">
        <v>190</v>
      </c>
      <c r="K44" s="120">
        <f>SUM(L44:O44)</f>
        <v>24.5</v>
      </c>
      <c r="L44" s="121">
        <v>24.5</v>
      </c>
      <c r="M44" s="117" t="s">
        <v>190</v>
      </c>
      <c r="N44" s="117" t="s">
        <v>190</v>
      </c>
      <c r="O44" s="117" t="s">
        <v>190</v>
      </c>
      <c r="P44" s="120">
        <f>SUM(Q44:S44)</f>
        <v>24.5</v>
      </c>
      <c r="Q44" s="121">
        <v>24.5</v>
      </c>
      <c r="R44" s="117" t="s">
        <v>190</v>
      </c>
      <c r="S44" s="117" t="s">
        <v>190</v>
      </c>
      <c r="T44" s="121">
        <v>24.5</v>
      </c>
      <c r="U44" s="121"/>
      <c r="V44" s="120">
        <f>SUM(W44:Z44)</f>
        <v>23.1</v>
      </c>
      <c r="W44" s="121">
        <v>23.1</v>
      </c>
      <c r="X44" s="117" t="s">
        <v>190</v>
      </c>
      <c r="Y44" s="117" t="s">
        <v>190</v>
      </c>
      <c r="Z44" s="117" t="s">
        <v>190</v>
      </c>
      <c r="AA44" s="120">
        <f>SUM(AB44:AD44)</f>
        <v>23.1</v>
      </c>
      <c r="AB44" s="121">
        <v>23.1</v>
      </c>
      <c r="AC44" s="117" t="s">
        <v>190</v>
      </c>
      <c r="AD44" s="117" t="s">
        <v>190</v>
      </c>
      <c r="AE44" s="121">
        <v>23.1</v>
      </c>
      <c r="AF44" s="121"/>
      <c r="AG44" s="33"/>
      <c r="AH44" s="128">
        <v>251</v>
      </c>
      <c r="AI44" s="129">
        <f t="shared" si="2"/>
        <v>0</v>
      </c>
      <c r="AJ44" s="131">
        <f t="shared" si="3"/>
        <v>0</v>
      </c>
      <c r="AK44" s="131">
        <f t="shared" si="4"/>
        <v>0</v>
      </c>
      <c r="AL44" s="130" t="s">
        <v>81</v>
      </c>
      <c r="AM44" s="130" t="s">
        <v>81</v>
      </c>
      <c r="AN44" s="131">
        <f t="shared" si="15"/>
        <v>0</v>
      </c>
      <c r="AO44" s="129">
        <f t="shared" si="6"/>
        <v>0</v>
      </c>
      <c r="AP44" s="131">
        <f t="shared" si="7"/>
        <v>0</v>
      </c>
      <c r="AQ44" s="131">
        <f t="shared" si="8"/>
        <v>0</v>
      </c>
      <c r="AR44" s="130" t="s">
        <v>81</v>
      </c>
      <c r="AS44" s="130" t="s">
        <v>81</v>
      </c>
      <c r="AT44" s="131">
        <f t="shared" si="16"/>
        <v>0</v>
      </c>
      <c r="AU44"/>
      <c r="AV44"/>
    </row>
    <row r="45" spans="1:48" s="43" customFormat="1" ht="25.5">
      <c r="A45" s="58" t="s">
        <v>124</v>
      </c>
      <c r="B45" s="127" t="s">
        <v>115</v>
      </c>
      <c r="C45" s="119">
        <v>260</v>
      </c>
      <c r="D45" s="117" t="s">
        <v>190</v>
      </c>
      <c r="E45" s="117" t="s">
        <v>190</v>
      </c>
      <c r="F45" s="117" t="s">
        <v>190</v>
      </c>
      <c r="G45" s="117" t="s">
        <v>190</v>
      </c>
      <c r="H45" s="117" t="s">
        <v>190</v>
      </c>
      <c r="I45" s="117" t="s">
        <v>190</v>
      </c>
      <c r="J45" s="117" t="s">
        <v>190</v>
      </c>
      <c r="K45" s="120">
        <f>SUM(T45:U45)</f>
        <v>0</v>
      </c>
      <c r="L45" s="117" t="s">
        <v>190</v>
      </c>
      <c r="M45" s="117" t="s">
        <v>190</v>
      </c>
      <c r="N45" s="117" t="s">
        <v>190</v>
      </c>
      <c r="O45" s="117" t="s">
        <v>190</v>
      </c>
      <c r="P45" s="117" t="s">
        <v>190</v>
      </c>
      <c r="Q45" s="117" t="s">
        <v>190</v>
      </c>
      <c r="R45" s="117" t="s">
        <v>190</v>
      </c>
      <c r="S45" s="117" t="s">
        <v>190</v>
      </c>
      <c r="T45" s="121"/>
      <c r="U45" s="121"/>
      <c r="V45" s="120">
        <f>SUM(AE45:AF45)</f>
        <v>198.5</v>
      </c>
      <c r="W45" s="117" t="s">
        <v>190</v>
      </c>
      <c r="X45" s="117" t="s">
        <v>190</v>
      </c>
      <c r="Y45" s="117" t="s">
        <v>190</v>
      </c>
      <c r="Z45" s="117" t="s">
        <v>190</v>
      </c>
      <c r="AA45" s="117" t="s">
        <v>190</v>
      </c>
      <c r="AB45" s="117" t="s">
        <v>190</v>
      </c>
      <c r="AC45" s="117" t="s">
        <v>190</v>
      </c>
      <c r="AD45" s="117" t="s">
        <v>190</v>
      </c>
      <c r="AE45" s="121"/>
      <c r="AF45" s="121">
        <v>198.5</v>
      </c>
      <c r="AG45" s="33"/>
      <c r="AH45" s="128">
        <v>260</v>
      </c>
      <c r="AI45" s="129">
        <f t="shared" si="2"/>
        <v>0</v>
      </c>
      <c r="AJ45" s="130" t="s">
        <v>81</v>
      </c>
      <c r="AK45" s="130" t="s">
        <v>81</v>
      </c>
      <c r="AL45" s="130" t="s">
        <v>81</v>
      </c>
      <c r="AM45" s="130" t="s">
        <v>81</v>
      </c>
      <c r="AN45" s="130" t="s">
        <v>81</v>
      </c>
      <c r="AO45" s="129">
        <f t="shared" si="6"/>
        <v>0</v>
      </c>
      <c r="AP45" s="130" t="s">
        <v>81</v>
      </c>
      <c r="AQ45" s="130" t="s">
        <v>81</v>
      </c>
      <c r="AR45" s="130" t="s">
        <v>81</v>
      </c>
      <c r="AS45" s="130" t="s">
        <v>81</v>
      </c>
      <c r="AT45" s="130" t="s">
        <v>81</v>
      </c>
      <c r="AU45"/>
      <c r="AV45"/>
    </row>
    <row r="46" spans="1:48" s="43" customFormat="1" ht="26.25">
      <c r="A46" s="147" t="s">
        <v>137</v>
      </c>
      <c r="B46" s="127" t="s">
        <v>115</v>
      </c>
      <c r="C46" s="119">
        <v>261</v>
      </c>
      <c r="D46" s="117" t="s">
        <v>190</v>
      </c>
      <c r="E46" s="117" t="s">
        <v>190</v>
      </c>
      <c r="F46" s="117" t="s">
        <v>190</v>
      </c>
      <c r="G46" s="117" t="s">
        <v>190</v>
      </c>
      <c r="H46" s="117" t="s">
        <v>190</v>
      </c>
      <c r="I46" s="117" t="s">
        <v>190</v>
      </c>
      <c r="J46" s="117" t="s">
        <v>190</v>
      </c>
      <c r="K46" s="120">
        <f>SUM(T46:U46)</f>
        <v>0</v>
      </c>
      <c r="L46" s="117" t="s">
        <v>190</v>
      </c>
      <c r="M46" s="117" t="s">
        <v>190</v>
      </c>
      <c r="N46" s="117" t="s">
        <v>190</v>
      </c>
      <c r="O46" s="117" t="s">
        <v>190</v>
      </c>
      <c r="P46" s="117" t="s">
        <v>190</v>
      </c>
      <c r="Q46" s="117" t="s">
        <v>190</v>
      </c>
      <c r="R46" s="117" t="s">
        <v>190</v>
      </c>
      <c r="S46" s="117" t="s">
        <v>190</v>
      </c>
      <c r="T46" s="117" t="s">
        <v>190</v>
      </c>
      <c r="U46" s="121"/>
      <c r="V46" s="120">
        <f>SUM(AE46:AF46)</f>
        <v>198.5</v>
      </c>
      <c r="W46" s="117" t="s">
        <v>190</v>
      </c>
      <c r="X46" s="117" t="s">
        <v>190</v>
      </c>
      <c r="Y46" s="117" t="s">
        <v>190</v>
      </c>
      <c r="Z46" s="117" t="s">
        <v>190</v>
      </c>
      <c r="AA46" s="117" t="s">
        <v>190</v>
      </c>
      <c r="AB46" s="117" t="s">
        <v>190</v>
      </c>
      <c r="AC46" s="117" t="s">
        <v>190</v>
      </c>
      <c r="AD46" s="117" t="s">
        <v>190</v>
      </c>
      <c r="AE46" s="117" t="s">
        <v>190</v>
      </c>
      <c r="AF46" s="121">
        <v>198.5</v>
      </c>
      <c r="AG46" s="33"/>
      <c r="AH46" s="128">
        <v>261</v>
      </c>
      <c r="AI46" s="129">
        <f>IF(K46=U46,0,U46-K46)</f>
        <v>0</v>
      </c>
      <c r="AJ46" s="130" t="s">
        <v>81</v>
      </c>
      <c r="AK46" s="130" t="s">
        <v>81</v>
      </c>
      <c r="AL46" s="130" t="s">
        <v>81</v>
      </c>
      <c r="AM46" s="130" t="s">
        <v>81</v>
      </c>
      <c r="AN46" s="130" t="s">
        <v>81</v>
      </c>
      <c r="AO46" s="129">
        <f>IF(V46=AF46,0,AF46-V46)</f>
        <v>0</v>
      </c>
      <c r="AP46" s="130" t="s">
        <v>81</v>
      </c>
      <c r="AQ46" s="130" t="s">
        <v>81</v>
      </c>
      <c r="AR46" s="130" t="s">
        <v>81</v>
      </c>
      <c r="AS46" s="130" t="s">
        <v>81</v>
      </c>
      <c r="AT46" s="130" t="s">
        <v>81</v>
      </c>
      <c r="AU46"/>
      <c r="AV46"/>
    </row>
    <row r="47" spans="1:48" s="43" customFormat="1" ht="25.5">
      <c r="A47" s="58" t="s">
        <v>123</v>
      </c>
      <c r="B47" s="127" t="s">
        <v>115</v>
      </c>
      <c r="C47" s="119">
        <v>270</v>
      </c>
      <c r="D47" s="117" t="s">
        <v>190</v>
      </c>
      <c r="E47" s="117" t="s">
        <v>190</v>
      </c>
      <c r="F47" s="117" t="s">
        <v>190</v>
      </c>
      <c r="G47" s="117" t="s">
        <v>190</v>
      </c>
      <c r="H47" s="117" t="s">
        <v>190</v>
      </c>
      <c r="I47" s="117" t="s">
        <v>190</v>
      </c>
      <c r="J47" s="117" t="s">
        <v>190</v>
      </c>
      <c r="K47" s="120">
        <f>SUM(T47:U47)</f>
        <v>4419.6</v>
      </c>
      <c r="L47" s="117" t="s">
        <v>190</v>
      </c>
      <c r="M47" s="117" t="s">
        <v>190</v>
      </c>
      <c r="N47" s="117" t="s">
        <v>190</v>
      </c>
      <c r="O47" s="117" t="s">
        <v>190</v>
      </c>
      <c r="P47" s="117" t="s">
        <v>190</v>
      </c>
      <c r="Q47" s="117" t="s">
        <v>190</v>
      </c>
      <c r="R47" s="117" t="s">
        <v>190</v>
      </c>
      <c r="S47" s="117" t="s">
        <v>190</v>
      </c>
      <c r="T47" s="121">
        <v>4394.3</v>
      </c>
      <c r="U47" s="121">
        <v>25.3</v>
      </c>
      <c r="V47" s="120">
        <f>SUM(AE47:AF47)</f>
        <v>6829.1</v>
      </c>
      <c r="W47" s="117" t="s">
        <v>190</v>
      </c>
      <c r="X47" s="117" t="s">
        <v>190</v>
      </c>
      <c r="Y47" s="117" t="s">
        <v>190</v>
      </c>
      <c r="Z47" s="117" t="s">
        <v>190</v>
      </c>
      <c r="AA47" s="117" t="s">
        <v>190</v>
      </c>
      <c r="AB47" s="117" t="s">
        <v>190</v>
      </c>
      <c r="AC47" s="117" t="s">
        <v>190</v>
      </c>
      <c r="AD47" s="117" t="s">
        <v>190</v>
      </c>
      <c r="AE47" s="121">
        <v>6692</v>
      </c>
      <c r="AF47" s="121">
        <v>137.1</v>
      </c>
      <c r="AG47" s="33"/>
      <c r="AH47" s="128">
        <v>270</v>
      </c>
      <c r="AI47" s="129">
        <f t="shared" si="2"/>
        <v>0</v>
      </c>
      <c r="AJ47" s="130" t="s">
        <v>81</v>
      </c>
      <c r="AK47" s="130" t="s">
        <v>81</v>
      </c>
      <c r="AL47" s="130" t="s">
        <v>81</v>
      </c>
      <c r="AM47" s="130" t="s">
        <v>81</v>
      </c>
      <c r="AN47" s="130" t="s">
        <v>81</v>
      </c>
      <c r="AO47" s="129">
        <f t="shared" si="6"/>
        <v>0</v>
      </c>
      <c r="AP47" s="130" t="s">
        <v>81</v>
      </c>
      <c r="AQ47" s="130" t="s">
        <v>81</v>
      </c>
      <c r="AR47" s="130" t="s">
        <v>81</v>
      </c>
      <c r="AS47" s="130" t="s">
        <v>81</v>
      </c>
      <c r="AT47" s="130" t="s">
        <v>81</v>
      </c>
      <c r="AU47"/>
      <c r="AV47"/>
    </row>
    <row r="48" spans="1:48" s="43" customFormat="1" ht="51">
      <c r="A48" s="58" t="s">
        <v>48</v>
      </c>
      <c r="B48" s="127" t="s">
        <v>115</v>
      </c>
      <c r="C48" s="119">
        <v>280</v>
      </c>
      <c r="D48" s="117" t="s">
        <v>190</v>
      </c>
      <c r="E48" s="117" t="s">
        <v>190</v>
      </c>
      <c r="F48" s="117" t="s">
        <v>190</v>
      </c>
      <c r="G48" s="117" t="s">
        <v>190</v>
      </c>
      <c r="H48" s="117" t="s">
        <v>190</v>
      </c>
      <c r="I48" s="117" t="s">
        <v>190</v>
      </c>
      <c r="J48" s="117" t="s">
        <v>190</v>
      </c>
      <c r="K48" s="120">
        <f>SUM(T48:U48)</f>
        <v>1394.9</v>
      </c>
      <c r="L48" s="158" t="s">
        <v>190</v>
      </c>
      <c r="M48" s="117" t="s">
        <v>190</v>
      </c>
      <c r="N48" s="117" t="s">
        <v>190</v>
      </c>
      <c r="O48" s="117" t="s">
        <v>190</v>
      </c>
      <c r="P48" s="158" t="s">
        <v>190</v>
      </c>
      <c r="Q48" s="158" t="s">
        <v>190</v>
      </c>
      <c r="R48" s="117" t="s">
        <v>190</v>
      </c>
      <c r="S48" s="117" t="s">
        <v>190</v>
      </c>
      <c r="T48" s="121">
        <v>1389.9</v>
      </c>
      <c r="U48" s="159">
        <v>5</v>
      </c>
      <c r="V48" s="120">
        <f>SUM(AE48:AF48)</f>
        <v>1896</v>
      </c>
      <c r="W48" s="158" t="s">
        <v>190</v>
      </c>
      <c r="X48" s="117" t="s">
        <v>190</v>
      </c>
      <c r="Y48" s="117" t="s">
        <v>190</v>
      </c>
      <c r="Z48" s="117" t="s">
        <v>190</v>
      </c>
      <c r="AA48" s="158" t="s">
        <v>190</v>
      </c>
      <c r="AB48" s="158" t="s">
        <v>190</v>
      </c>
      <c r="AC48" s="117" t="s">
        <v>190</v>
      </c>
      <c r="AD48" s="117" t="s">
        <v>190</v>
      </c>
      <c r="AE48" s="121">
        <v>1891</v>
      </c>
      <c r="AF48" s="159">
        <v>5</v>
      </c>
      <c r="AG48" s="33"/>
      <c r="AH48" s="128">
        <v>280</v>
      </c>
      <c r="AI48" s="173">
        <f t="shared" si="2"/>
        <v>0</v>
      </c>
      <c r="AJ48" s="174" t="s">
        <v>81</v>
      </c>
      <c r="AK48" s="174" t="s">
        <v>81</v>
      </c>
      <c r="AL48" s="130" t="s">
        <v>81</v>
      </c>
      <c r="AM48" s="130" t="s">
        <v>81</v>
      </c>
      <c r="AN48" s="174" t="s">
        <v>81</v>
      </c>
      <c r="AO48" s="173">
        <f t="shared" si="6"/>
        <v>0</v>
      </c>
      <c r="AP48" s="174" t="s">
        <v>81</v>
      </c>
      <c r="AQ48" s="174" t="s">
        <v>81</v>
      </c>
      <c r="AR48" s="130" t="s">
        <v>81</v>
      </c>
      <c r="AS48" s="130" t="s">
        <v>81</v>
      </c>
      <c r="AT48" s="174" t="s">
        <v>81</v>
      </c>
      <c r="AU48"/>
      <c r="AV48"/>
    </row>
    <row r="49" spans="1:48" s="43" customFormat="1" ht="114.75">
      <c r="A49" s="149" t="s">
        <v>139</v>
      </c>
      <c r="B49" s="127" t="s">
        <v>115</v>
      </c>
      <c r="C49" s="119">
        <v>310</v>
      </c>
      <c r="D49" s="122" t="s">
        <v>190</v>
      </c>
      <c r="E49" s="123" t="s">
        <v>190</v>
      </c>
      <c r="F49" s="123" t="s">
        <v>190</v>
      </c>
      <c r="G49" s="124" t="s">
        <v>190</v>
      </c>
      <c r="H49" s="124" t="s">
        <v>190</v>
      </c>
      <c r="I49" s="124" t="s">
        <v>190</v>
      </c>
      <c r="J49" s="123" t="s">
        <v>190</v>
      </c>
      <c r="K49" s="156">
        <f>SUM(L49:O49)</f>
        <v>0</v>
      </c>
      <c r="L49" s="165"/>
      <c r="M49" s="163" t="s">
        <v>190</v>
      </c>
      <c r="N49" s="123" t="s">
        <v>190</v>
      </c>
      <c r="O49" s="167" t="s">
        <v>190</v>
      </c>
      <c r="P49" s="166">
        <f>SUM(Q49:S49)</f>
        <v>0</v>
      </c>
      <c r="Q49" s="168"/>
      <c r="R49" s="163" t="s">
        <v>190</v>
      </c>
      <c r="S49" s="123" t="s">
        <v>190</v>
      </c>
      <c r="T49" s="157"/>
      <c r="U49" s="165"/>
      <c r="V49" s="164">
        <f>SUM(W49:Z49)</f>
        <v>0</v>
      </c>
      <c r="W49" s="165"/>
      <c r="X49" s="163" t="s">
        <v>190</v>
      </c>
      <c r="Y49" s="123" t="s">
        <v>190</v>
      </c>
      <c r="Z49" s="167" t="s">
        <v>190</v>
      </c>
      <c r="AA49" s="166">
        <f>SUM(AB49:AD49)</f>
        <v>0</v>
      </c>
      <c r="AB49" s="168"/>
      <c r="AC49" s="163" t="s">
        <v>190</v>
      </c>
      <c r="AD49" s="123" t="s">
        <v>190</v>
      </c>
      <c r="AE49" s="157"/>
      <c r="AF49" s="165"/>
      <c r="AG49" s="33"/>
      <c r="AH49" s="170">
        <v>310</v>
      </c>
      <c r="AI49" s="169">
        <f>IF(K49=(T49+U49),0,(T49+U49)-K49)</f>
        <v>0</v>
      </c>
      <c r="AJ49" s="169">
        <f>IF(K49&gt;=P49,0,K49-P49)</f>
        <v>0</v>
      </c>
      <c r="AK49" s="169">
        <f>IF(L49&gt;=Q49,0,L49-Q49)</f>
        <v>0</v>
      </c>
      <c r="AL49" s="172" t="s">
        <v>81</v>
      </c>
      <c r="AM49" s="171" t="s">
        <v>81</v>
      </c>
      <c r="AN49" s="169">
        <f>P49-T49</f>
        <v>0</v>
      </c>
      <c r="AO49" s="169">
        <f>IF(V49=(AE49+AF49),0,(AE49+AF49)-V49)</f>
        <v>0</v>
      </c>
      <c r="AP49" s="169">
        <f>IF(V49&gt;=AA49,0,V49-AA49)</f>
        <v>0</v>
      </c>
      <c r="AQ49" s="169">
        <f>IF(W49&gt;=AB49,0,W49-AB49)</f>
        <v>0</v>
      </c>
      <c r="AR49" s="172" t="s">
        <v>81</v>
      </c>
      <c r="AS49" s="171" t="s">
        <v>81</v>
      </c>
      <c r="AT49" s="169">
        <f>AA49-AE49</f>
        <v>0</v>
      </c>
      <c r="AU49"/>
      <c r="AV49"/>
    </row>
    <row r="50" spans="1:48" ht="25.5">
      <c r="A50" s="149" t="s">
        <v>155</v>
      </c>
      <c r="B50" s="127" t="s">
        <v>115</v>
      </c>
      <c r="C50" s="119">
        <v>320</v>
      </c>
      <c r="D50" s="122" t="s">
        <v>190</v>
      </c>
      <c r="E50" s="122" t="s">
        <v>190</v>
      </c>
      <c r="F50" s="122" t="s">
        <v>190</v>
      </c>
      <c r="G50" s="122" t="s">
        <v>190</v>
      </c>
      <c r="H50" s="122" t="s">
        <v>190</v>
      </c>
      <c r="I50" s="122" t="s">
        <v>190</v>
      </c>
      <c r="J50" s="122" t="s">
        <v>190</v>
      </c>
      <c r="K50" s="120">
        <f>SUM(T50:U50)</f>
        <v>0</v>
      </c>
      <c r="L50" s="160" t="s">
        <v>190</v>
      </c>
      <c r="M50" s="122" t="s">
        <v>190</v>
      </c>
      <c r="N50" s="122" t="s">
        <v>190</v>
      </c>
      <c r="O50" s="122" t="s">
        <v>190</v>
      </c>
      <c r="P50" s="160" t="s">
        <v>190</v>
      </c>
      <c r="Q50" s="160" t="s">
        <v>190</v>
      </c>
      <c r="R50" s="122" t="s">
        <v>190</v>
      </c>
      <c r="S50" s="122" t="s">
        <v>190</v>
      </c>
      <c r="T50" s="121"/>
      <c r="U50" s="161"/>
      <c r="V50" s="120">
        <f>SUM(AE50:AF50)</f>
        <v>541.8</v>
      </c>
      <c r="W50" s="160" t="s">
        <v>190</v>
      </c>
      <c r="X50" s="122" t="s">
        <v>190</v>
      </c>
      <c r="Y50" s="122" t="s">
        <v>190</v>
      </c>
      <c r="Z50" s="122" t="s">
        <v>190</v>
      </c>
      <c r="AA50" s="160" t="s">
        <v>190</v>
      </c>
      <c r="AB50" s="160" t="s">
        <v>190</v>
      </c>
      <c r="AC50" s="122" t="s">
        <v>190</v>
      </c>
      <c r="AD50" s="122" t="s">
        <v>190</v>
      </c>
      <c r="AE50" s="125">
        <v>541.8</v>
      </c>
      <c r="AF50" s="162"/>
      <c r="AG50" s="47"/>
      <c r="AH50" s="128">
        <v>320</v>
      </c>
      <c r="AI50" s="175">
        <f t="shared" si="2"/>
        <v>0</v>
      </c>
      <c r="AJ50" s="176" t="s">
        <v>81</v>
      </c>
      <c r="AK50" s="176" t="s">
        <v>81</v>
      </c>
      <c r="AL50" s="130" t="s">
        <v>81</v>
      </c>
      <c r="AM50" s="130" t="s">
        <v>81</v>
      </c>
      <c r="AN50" s="176" t="s">
        <v>81</v>
      </c>
      <c r="AO50" s="175">
        <f t="shared" si="6"/>
        <v>0</v>
      </c>
      <c r="AP50" s="176" t="s">
        <v>81</v>
      </c>
      <c r="AQ50" s="176" t="s">
        <v>81</v>
      </c>
      <c r="AR50" s="130" t="s">
        <v>81</v>
      </c>
      <c r="AS50" s="130" t="s">
        <v>81</v>
      </c>
      <c r="AT50" s="176" t="s">
        <v>81</v>
      </c>
      <c r="AU50"/>
      <c r="AV50"/>
    </row>
    <row r="51" spans="1:33" ht="12.75">
      <c r="A51" s="53"/>
      <c r="B51" s="53"/>
      <c r="C51" s="61"/>
      <c r="D51" s="52"/>
      <c r="E51" s="52"/>
      <c r="F51" s="62"/>
      <c r="G51" s="62"/>
      <c r="H51" s="52"/>
      <c r="I51" s="52"/>
      <c r="J51" s="52"/>
      <c r="K51" s="52"/>
      <c r="L51" s="52"/>
      <c r="M51" s="62"/>
      <c r="N51" s="62"/>
      <c r="O51" s="62"/>
      <c r="P51" s="52"/>
      <c r="Q51" s="52"/>
      <c r="AG51" s="47"/>
    </row>
    <row r="52" spans="1:46" ht="15" customHeight="1">
      <c r="A52" s="144"/>
      <c r="B52" s="144"/>
      <c r="C52" s="144"/>
      <c r="D52" s="178" t="s">
        <v>140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/>
      <c r="Q52"/>
      <c r="R52"/>
      <c r="S52"/>
      <c r="T52" s="54"/>
      <c r="U52" s="184" t="s">
        <v>16</v>
      </c>
      <c r="V52" s="184"/>
      <c r="W52" s="184"/>
      <c r="X52" s="142"/>
      <c r="Y52" s="137"/>
      <c r="Z52"/>
      <c r="AA52" s="200" t="s">
        <v>192</v>
      </c>
      <c r="AB52" s="201"/>
      <c r="AC52" s="201"/>
      <c r="AE52" s="203"/>
      <c r="AF52" s="203"/>
      <c r="AG52" s="47"/>
      <c r="AH52" s="180" t="s">
        <v>82</v>
      </c>
      <c r="AI52" s="181"/>
      <c r="AJ52" s="181"/>
      <c r="AK52" s="181"/>
      <c r="AL52" s="181"/>
      <c r="AM52" s="181"/>
      <c r="AN52" s="181"/>
      <c r="AO52" s="181"/>
      <c r="AP52" s="181"/>
      <c r="AQ52" s="181"/>
      <c r="AR52" s="182"/>
      <c r="AS52"/>
      <c r="AT52"/>
    </row>
    <row r="53" spans="1:46" ht="15">
      <c r="A53" s="144"/>
      <c r="B53" s="144"/>
      <c r="C53" s="144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/>
      <c r="Q53"/>
      <c r="R53"/>
      <c r="S53"/>
      <c r="T53" s="35"/>
      <c r="U53" s="30"/>
      <c r="V53" s="13"/>
      <c r="Z53"/>
      <c r="AA53" s="188" t="s">
        <v>24</v>
      </c>
      <c r="AB53" s="188"/>
      <c r="AC53" s="188"/>
      <c r="AE53" s="188" t="s">
        <v>25</v>
      </c>
      <c r="AF53" s="188"/>
      <c r="AH53" s="108" t="s">
        <v>98</v>
      </c>
      <c r="AI53" s="109" t="s">
        <v>167</v>
      </c>
      <c r="AJ53" s="110" t="s">
        <v>168</v>
      </c>
      <c r="AK53" s="110" t="s">
        <v>169</v>
      </c>
      <c r="AL53" s="110" t="s">
        <v>170</v>
      </c>
      <c r="AM53" s="110" t="s">
        <v>171</v>
      </c>
      <c r="AN53" s="110" t="s">
        <v>172</v>
      </c>
      <c r="AO53" s="110" t="s">
        <v>173</v>
      </c>
      <c r="AP53" s="110" t="s">
        <v>174</v>
      </c>
      <c r="AQ53" s="110" t="s">
        <v>175</v>
      </c>
      <c r="AR53" s="110" t="s">
        <v>176</v>
      </c>
      <c r="AS53"/>
      <c r="AT53"/>
    </row>
    <row r="54" spans="1:46" ht="15" customHeight="1">
      <c r="A54" s="144"/>
      <c r="B54" s="144"/>
      <c r="C54" s="144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/>
      <c r="Q54"/>
      <c r="R54"/>
      <c r="S54"/>
      <c r="T54" s="51"/>
      <c r="U54" s="183" t="s">
        <v>26</v>
      </c>
      <c r="V54" s="183"/>
      <c r="W54" s="183"/>
      <c r="X54" s="200" t="s">
        <v>193</v>
      </c>
      <c r="Y54" s="201"/>
      <c r="Z54" s="201"/>
      <c r="AA54" s="200" t="s">
        <v>194</v>
      </c>
      <c r="AB54" s="201"/>
      <c r="AC54" s="201"/>
      <c r="AD54"/>
      <c r="AE54" s="203"/>
      <c r="AF54" s="203"/>
      <c r="AG54"/>
      <c r="AH54" s="98" t="s">
        <v>166</v>
      </c>
      <c r="AI54" s="112">
        <f>IF(E23&gt;=E26,0,E23-E26)</f>
        <v>0</v>
      </c>
      <c r="AJ54" s="112">
        <f>IF(G23&gt;=G26,0,G23-G26)</f>
        <v>0</v>
      </c>
      <c r="AK54" s="112">
        <f>IF(L23&gt;=L26,0,L23-L26)</f>
        <v>0</v>
      </c>
      <c r="AL54" s="112">
        <f>IF(Q23&gt;=Q26,0,Q23-Q26)</f>
        <v>0</v>
      </c>
      <c r="AM54" s="112">
        <f>IF(T23&gt;=T26,0,T23-T26)</f>
        <v>0</v>
      </c>
      <c r="AN54" s="112">
        <f>IF(U23&gt;=U26,0,U23-U26)</f>
        <v>0</v>
      </c>
      <c r="AO54" s="112">
        <f>IF(W23&gt;=W26,0,W23-W26)</f>
        <v>0</v>
      </c>
      <c r="AP54" s="112">
        <f>IF(AB23&gt;=AB26,0,AB23-AB26)</f>
        <v>0</v>
      </c>
      <c r="AQ54" s="112">
        <f>IF(AE23&gt;=AE26,0,AE23-AE26)</f>
        <v>0</v>
      </c>
      <c r="AR54" s="112">
        <f>IF(AF23&gt;=AF26,0,AF23-AF26)</f>
        <v>0</v>
      </c>
      <c r="AS54"/>
      <c r="AT54"/>
    </row>
    <row r="55" spans="1:46" ht="12.75" customHeight="1">
      <c r="A55" s="144"/>
      <c r="B55" s="144"/>
      <c r="C55" s="144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/>
      <c r="Q55"/>
      <c r="R55"/>
      <c r="S55"/>
      <c r="T55" s="55"/>
      <c r="U55" s="183"/>
      <c r="V55" s="183"/>
      <c r="W55" s="183"/>
      <c r="X55" s="187" t="s">
        <v>27</v>
      </c>
      <c r="Y55" s="187"/>
      <c r="Z55" s="187"/>
      <c r="AA55" s="188" t="s">
        <v>24</v>
      </c>
      <c r="AB55" s="188"/>
      <c r="AC55" s="188"/>
      <c r="AD55"/>
      <c r="AE55" s="188" t="s">
        <v>25</v>
      </c>
      <c r="AF55" s="188"/>
      <c r="AG55"/>
      <c r="AH55" s="98" t="s">
        <v>177</v>
      </c>
      <c r="AI55" s="112">
        <f>IF(E39&gt;=E40,0,E39-E40)</f>
        <v>0</v>
      </c>
      <c r="AJ55" s="112">
        <f>IF(G39&gt;=G40,0,G39-G40)</f>
        <v>0</v>
      </c>
      <c r="AK55" s="112">
        <f>IF(L39&gt;=L40,0,L39-L40)</f>
        <v>0</v>
      </c>
      <c r="AL55" s="112">
        <f>IF(Q39&gt;=Q40,0,Q39-Q40)</f>
        <v>0</v>
      </c>
      <c r="AM55" s="112">
        <f>IF(T39&gt;=T40,0,T39-T40)</f>
        <v>0</v>
      </c>
      <c r="AN55" s="112">
        <f>IF(U39&gt;=U40,0,U39-U40)</f>
        <v>0</v>
      </c>
      <c r="AO55" s="112">
        <f>IF(W39&gt;=W40,0,W39-W40)</f>
        <v>0</v>
      </c>
      <c r="AP55" s="112">
        <f>IF(AB39&gt;=AB40,0,AB39-AB40)</f>
        <v>0</v>
      </c>
      <c r="AQ55" s="112">
        <f>IF(AE39&gt;=AE40,0,AE39-AE40)</f>
        <v>0</v>
      </c>
      <c r="AR55" s="112">
        <f>IF(AF39&gt;=AF40,0,AF39-AF40)</f>
        <v>0</v>
      </c>
      <c r="AS55"/>
      <c r="AT55"/>
    </row>
    <row r="56" spans="1:46" ht="15">
      <c r="A56" s="144"/>
      <c r="B56" s="144"/>
      <c r="C56" s="144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Y56"/>
      <c r="Z56"/>
      <c r="AA56" s="200" t="s">
        <v>195</v>
      </c>
      <c r="AB56" s="201"/>
      <c r="AC56" s="201"/>
      <c r="AD56" s="204">
        <v>43305</v>
      </c>
      <c r="AE56" s="205"/>
      <c r="AF56" s="205"/>
      <c r="AG56"/>
      <c r="AH56" s="98" t="s">
        <v>99</v>
      </c>
      <c r="AI56" s="111" t="s">
        <v>81</v>
      </c>
      <c r="AJ56" s="111" t="s">
        <v>81</v>
      </c>
      <c r="AK56" s="112">
        <f>IF(L43&gt;=L44,0,L43-L44)</f>
        <v>0</v>
      </c>
      <c r="AL56" s="112">
        <f>IF(Q43&gt;=Q44,0,Q43-Q44)</f>
        <v>0</v>
      </c>
      <c r="AM56" s="112">
        <f>IF(T43&gt;=T44,0,T43-T44)</f>
        <v>0</v>
      </c>
      <c r="AN56" s="112">
        <f>IF(U43&gt;=U44,0,U43-U44)</f>
        <v>0</v>
      </c>
      <c r="AO56" s="112">
        <f>IF(W43&gt;=W44,0,W43-W44)</f>
        <v>0</v>
      </c>
      <c r="AP56" s="112">
        <f>IF(AB43&gt;=AB44,0,AB43-AB44)</f>
        <v>0</v>
      </c>
      <c r="AQ56" s="112">
        <f>IF(AE43&gt;=AE44,0,AE43-AE44)</f>
        <v>0</v>
      </c>
      <c r="AR56" s="112">
        <f>IF(AF43&gt;=AF44,0,AF43-AF44)</f>
        <v>0</v>
      </c>
      <c r="AS56"/>
      <c r="AT56"/>
    </row>
    <row r="57" spans="1:50" ht="30" customHeight="1">
      <c r="A57" s="144"/>
      <c r="B57" s="144"/>
      <c r="C57" s="144"/>
      <c r="Y57"/>
      <c r="Z57"/>
      <c r="AA57" s="202" t="s">
        <v>122</v>
      </c>
      <c r="AB57" s="202"/>
      <c r="AC57" s="202"/>
      <c r="AD57" s="199" t="s">
        <v>28</v>
      </c>
      <c r="AE57" s="199"/>
      <c r="AF57" s="199"/>
      <c r="AG57"/>
      <c r="AH57" s="98" t="s">
        <v>100</v>
      </c>
      <c r="AI57" s="111" t="s">
        <v>81</v>
      </c>
      <c r="AJ57" s="111" t="s">
        <v>81</v>
      </c>
      <c r="AK57" s="111" t="s">
        <v>81</v>
      </c>
      <c r="AL57" s="111" t="s">
        <v>81</v>
      </c>
      <c r="AM57" s="111" t="s">
        <v>81</v>
      </c>
      <c r="AN57" s="112">
        <f>IF(U45&gt;=U46,0,U45-U46)</f>
        <v>0</v>
      </c>
      <c r="AO57" s="111" t="s">
        <v>81</v>
      </c>
      <c r="AP57" s="111" t="s">
        <v>81</v>
      </c>
      <c r="AQ57" s="111" t="s">
        <v>81</v>
      </c>
      <c r="AR57" s="112">
        <f>IF(AF45&gt;=AF46,0,AF45-AF46)</f>
        <v>0</v>
      </c>
      <c r="AU57"/>
      <c r="AV57"/>
      <c r="AW57"/>
      <c r="AX57"/>
    </row>
    <row r="58" spans="1:50" ht="15" customHeight="1">
      <c r="A58"/>
      <c r="B58"/>
      <c r="C58"/>
      <c r="D58"/>
      <c r="E58"/>
      <c r="F58"/>
      <c r="G58"/>
      <c r="H58"/>
      <c r="I58"/>
      <c r="J58"/>
      <c r="AU58"/>
      <c r="AV58"/>
      <c r="AW58"/>
      <c r="AX58"/>
    </row>
    <row r="59" spans="1:50" ht="24.75" customHeight="1">
      <c r="A59"/>
      <c r="B59"/>
      <c r="C59"/>
      <c r="D59"/>
      <c r="E59"/>
      <c r="F59"/>
      <c r="G59"/>
      <c r="H59"/>
      <c r="I59"/>
      <c r="J59"/>
      <c r="AU59"/>
      <c r="AV59"/>
      <c r="AW59"/>
      <c r="AX59"/>
    </row>
    <row r="60" spans="1:50" ht="15">
      <c r="A60"/>
      <c r="B60"/>
      <c r="C60"/>
      <c r="D60"/>
      <c r="E60"/>
      <c r="F60"/>
      <c r="G60"/>
      <c r="H60"/>
      <c r="I60"/>
      <c r="J60"/>
      <c r="AU60"/>
      <c r="AV60"/>
      <c r="AW60"/>
      <c r="AX60"/>
    </row>
    <row r="61" spans="1:50" ht="15">
      <c r="A61"/>
      <c r="B61"/>
      <c r="C61"/>
      <c r="D61"/>
      <c r="E61"/>
      <c r="F61"/>
      <c r="G61"/>
      <c r="H61"/>
      <c r="I61"/>
      <c r="J61"/>
      <c r="AU61"/>
      <c r="AV61"/>
      <c r="AW61"/>
      <c r="AX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 customHeight="1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  <row r="72" spans="1:10" ht="15">
      <c r="A72"/>
      <c r="B72"/>
      <c r="C72"/>
      <c r="D72"/>
      <c r="E72"/>
      <c r="F72"/>
      <c r="G72"/>
      <c r="H72"/>
      <c r="I72"/>
      <c r="J72"/>
    </row>
    <row r="73" spans="1:10" ht="15">
      <c r="A73"/>
      <c r="B73"/>
      <c r="C73"/>
      <c r="D73"/>
      <c r="E73"/>
      <c r="F73"/>
      <c r="G73"/>
      <c r="H73"/>
      <c r="I73"/>
      <c r="J73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/>
      <c r="B75"/>
      <c r="C75"/>
      <c r="D75"/>
      <c r="E75"/>
      <c r="F75"/>
      <c r="G75"/>
      <c r="H75"/>
      <c r="I75"/>
      <c r="J75"/>
    </row>
    <row r="76" spans="1:10" ht="15">
      <c r="A76"/>
      <c r="B76"/>
      <c r="C76"/>
      <c r="D76"/>
      <c r="E76"/>
      <c r="F76"/>
      <c r="G76"/>
      <c r="H76"/>
      <c r="I76"/>
      <c r="J76"/>
    </row>
    <row r="77" spans="1:10" ht="15">
      <c r="A77"/>
      <c r="B77"/>
      <c r="C77"/>
      <c r="D77"/>
      <c r="E77"/>
      <c r="F77"/>
      <c r="G77"/>
      <c r="H77"/>
      <c r="I77"/>
      <c r="J77"/>
    </row>
    <row r="78" spans="1:10" ht="15">
      <c r="A78"/>
      <c r="B78"/>
      <c r="C78"/>
      <c r="D78"/>
      <c r="E78"/>
      <c r="F78"/>
      <c r="G78"/>
      <c r="H78"/>
      <c r="I78"/>
      <c r="J78"/>
    </row>
    <row r="79" spans="1:10" ht="15">
      <c r="A79"/>
      <c r="B79"/>
      <c r="C79"/>
      <c r="D79"/>
      <c r="E79"/>
      <c r="F79"/>
      <c r="G79"/>
      <c r="H79"/>
      <c r="I79"/>
      <c r="J79"/>
    </row>
  </sheetData>
  <sheetProtection sheet="1" objects="1" scenarios="1"/>
  <mergeCells count="80">
    <mergeCell ref="AF17:AF19"/>
    <mergeCell ref="AB17:AD17"/>
    <mergeCell ref="W18:W19"/>
    <mergeCell ref="W17:Z17"/>
    <mergeCell ref="P17:P19"/>
    <mergeCell ref="U17:U19"/>
    <mergeCell ref="Y18:Y19"/>
    <mergeCell ref="Q18:Q19"/>
    <mergeCell ref="T17:T19"/>
    <mergeCell ref="X18:X19"/>
    <mergeCell ref="P15:S16"/>
    <mergeCell ref="Q17:S17"/>
    <mergeCell ref="AE17:AE19"/>
    <mergeCell ref="K14:O14"/>
    <mergeCell ref="P14:U14"/>
    <mergeCell ref="I8:J8"/>
    <mergeCell ref="L18:L19"/>
    <mergeCell ref="I18:I19"/>
    <mergeCell ref="N18:N19"/>
    <mergeCell ref="S18:S19"/>
    <mergeCell ref="T15:U16"/>
    <mergeCell ref="K15:O16"/>
    <mergeCell ref="E15:J15"/>
    <mergeCell ref="E16:E19"/>
    <mergeCell ref="V17:V19"/>
    <mergeCell ref="M18:M19"/>
    <mergeCell ref="G17:J17"/>
    <mergeCell ref="R18:R19"/>
    <mergeCell ref="K17:K19"/>
    <mergeCell ref="O18:O19"/>
    <mergeCell ref="L17:O17"/>
    <mergeCell ref="A14:A19"/>
    <mergeCell ref="B14:B19"/>
    <mergeCell ref="C14:C19"/>
    <mergeCell ref="D14:J14"/>
    <mergeCell ref="F17:F19"/>
    <mergeCell ref="G18:G19"/>
    <mergeCell ref="J18:J19"/>
    <mergeCell ref="D15:D19"/>
    <mergeCell ref="F16:J16"/>
    <mergeCell ref="H18:H19"/>
    <mergeCell ref="X54:Z54"/>
    <mergeCell ref="AC18:AC19"/>
    <mergeCell ref="AA17:AA19"/>
    <mergeCell ref="AD56:AF56"/>
    <mergeCell ref="V14:AF14"/>
    <mergeCell ref="V15:Z16"/>
    <mergeCell ref="AA15:AD16"/>
    <mergeCell ref="AE15:AF16"/>
    <mergeCell ref="Z18:Z19"/>
    <mergeCell ref="AD57:AF57"/>
    <mergeCell ref="AA52:AC52"/>
    <mergeCell ref="AA53:AC53"/>
    <mergeCell ref="AA54:AC54"/>
    <mergeCell ref="AA55:AC55"/>
    <mergeCell ref="AA56:AC56"/>
    <mergeCell ref="AA57:AC57"/>
    <mergeCell ref="AE52:AF52"/>
    <mergeCell ref="AE53:AF53"/>
    <mergeCell ref="AE54:AF54"/>
    <mergeCell ref="D3:L3"/>
    <mergeCell ref="D4:L4"/>
    <mergeCell ref="D5:L5"/>
    <mergeCell ref="E9:N9"/>
    <mergeCell ref="E10:N10"/>
    <mergeCell ref="E11:N11"/>
    <mergeCell ref="M3:O3"/>
    <mergeCell ref="M4:O4"/>
    <mergeCell ref="M5:O5"/>
    <mergeCell ref="D6:O6"/>
    <mergeCell ref="D52:O56"/>
    <mergeCell ref="AH19:AT19"/>
    <mergeCell ref="AH52:AR52"/>
    <mergeCell ref="U54:W55"/>
    <mergeCell ref="U52:W52"/>
    <mergeCell ref="E12:N12"/>
    <mergeCell ref="AD18:AD19"/>
    <mergeCell ref="AB18:AB19"/>
    <mergeCell ref="X55:Z55"/>
    <mergeCell ref="AE55:AF55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I7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J7">
      <formula1>"2016,2017,2018"</formula1>
    </dataValidation>
    <dataValidation allowBlank="1" prompt="Выберите или введите наименование лесничества" sqref="E11:N11"/>
    <dataValidation allowBlank="1" prompt="Выберите наименование организации" errorTitle="ОШИБКА!" error="Воспользуйтесь выпадающим списком" sqref="E9:N9"/>
  </dataValidations>
  <printOptions horizontalCentered="1"/>
  <pageMargins left="0.1968503937007874" right="0.1968503937007874" top="0.2755905511811024" bottom="0.31496062992125984" header="0.15748031496062992" footer="0.15748031496062992"/>
  <pageSetup fitToHeight="2" horizontalDpi="600" verticalDpi="600" orientation="landscape" pageOrder="overThenDown" paperSize="9" scale="58" r:id="rId3"/>
  <headerFooter alignWithMargins="0">
    <oddFooter>&amp;C&amp;P</oddFooter>
  </headerFooter>
  <rowBreaks count="1" manualBreakCount="1">
    <brk id="44" max="31" man="1"/>
  </rowBreaks>
  <colBreaks count="1" manualBreakCount="1">
    <brk id="15" min="1" max="56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37"/>
  <sheetViews>
    <sheetView showZeros="0" zoomScalePageLayoutView="0" workbookViewId="0" topLeftCell="A7">
      <selection activeCell="D19" sqref="D19"/>
    </sheetView>
  </sheetViews>
  <sheetFormatPr defaultColWidth="9.140625" defaultRowHeight="15"/>
  <cols>
    <col min="1" max="1" width="55.00390625" style="0" customWidth="1"/>
    <col min="2" max="2" width="6.57421875" style="0" bestFit="1" customWidth="1"/>
    <col min="3" max="3" width="13.57421875" style="0" customWidth="1"/>
    <col min="4" max="4" width="14.28125" style="0" customWidth="1"/>
    <col min="5" max="6" width="14.8515625" style="0" customWidth="1"/>
    <col min="7" max="7" width="15.8515625" style="0" bestFit="1" customWidth="1"/>
    <col min="8" max="10" width="17.140625" style="0" customWidth="1"/>
    <col min="11" max="11" width="14.8515625" style="0" customWidth="1"/>
    <col min="16" max="16" width="16.140625" style="0" customWidth="1"/>
    <col min="17" max="17" width="15.7109375" style="0" customWidth="1"/>
    <col min="18" max="18" width="18.421875" style="0" customWidth="1"/>
  </cols>
  <sheetData>
    <row r="1" spans="1:4" ht="15">
      <c r="A1" s="69" t="s">
        <v>143</v>
      </c>
      <c r="B1" s="114" t="s">
        <v>14</v>
      </c>
      <c r="C1" s="71" t="str">
        <f>'1-ОИП'!C1</f>
        <v>007</v>
      </c>
      <c r="D1" s="71">
        <f>'1-ОИП'!D1</f>
      </c>
    </row>
    <row r="2" spans="1:11" ht="24" customHeight="1">
      <c r="A2" s="208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.75">
      <c r="A3" s="74"/>
      <c r="B3" s="74"/>
      <c r="C3" s="15"/>
      <c r="D3" s="66" t="s">
        <v>118</v>
      </c>
      <c r="E3" s="72" t="str">
        <f>'1-ОИП'!I7</f>
        <v>июнь</v>
      </c>
      <c r="F3" s="73">
        <f>'1-ОИП'!J7</f>
        <v>2018</v>
      </c>
      <c r="G3" s="16" t="s">
        <v>29</v>
      </c>
      <c r="H3" s="16"/>
      <c r="I3" s="74"/>
      <c r="J3" s="74"/>
      <c r="K3" s="74"/>
      <c r="L3" s="16"/>
    </row>
    <row r="4" spans="1:12" ht="15.75">
      <c r="A4" s="74"/>
      <c r="B4" s="74"/>
      <c r="C4" s="1"/>
      <c r="D4" s="1"/>
      <c r="E4" s="207" t="s">
        <v>17</v>
      </c>
      <c r="F4" s="207"/>
      <c r="G4" s="145"/>
      <c r="H4" s="1"/>
      <c r="I4" s="74"/>
      <c r="J4" s="74"/>
      <c r="K4" s="74"/>
      <c r="L4" s="145"/>
    </row>
    <row r="5" spans="2:9" ht="15.75">
      <c r="B5" s="192" t="str">
        <f>'1-ОИП'!E9</f>
        <v>Новгородская обл. Министерство ПРЛХиЭ</v>
      </c>
      <c r="C5" s="192"/>
      <c r="D5" s="192"/>
      <c r="E5" s="192"/>
      <c r="F5" s="192"/>
      <c r="G5" s="192"/>
      <c r="H5" s="192"/>
      <c r="I5" s="192"/>
    </row>
    <row r="6" spans="2:9" ht="15" customHeight="1">
      <c r="B6" s="213" t="s">
        <v>129</v>
      </c>
      <c r="C6" s="213"/>
      <c r="D6" s="213"/>
      <c r="E6" s="213"/>
      <c r="F6" s="213"/>
      <c r="G6" s="213"/>
      <c r="H6" s="213"/>
      <c r="I6" s="213"/>
    </row>
    <row r="7" spans="2:9" ht="15.75">
      <c r="B7" s="215">
        <f>'1-ОИП'!E11</f>
        <v>0</v>
      </c>
      <c r="C7" s="215"/>
      <c r="D7" s="215"/>
      <c r="E7" s="215"/>
      <c r="F7" s="215"/>
      <c r="G7" s="215"/>
      <c r="H7" s="215"/>
      <c r="I7" s="215"/>
    </row>
    <row r="8" spans="2:9" ht="15" customHeight="1">
      <c r="B8" s="185" t="s">
        <v>15</v>
      </c>
      <c r="C8" s="185"/>
      <c r="D8" s="185"/>
      <c r="E8" s="185"/>
      <c r="F8" s="185"/>
      <c r="G8" s="185"/>
      <c r="H8" s="185"/>
      <c r="I8" s="185"/>
    </row>
    <row r="9" spans="1:11" ht="10.5" customHeight="1">
      <c r="A9" s="50"/>
      <c r="B9" s="48"/>
      <c r="C9" s="49"/>
      <c r="D9" s="49"/>
      <c r="E9" s="49"/>
      <c r="F9" s="49"/>
      <c r="G9" s="49"/>
      <c r="H9" s="49"/>
      <c r="I9" s="146"/>
      <c r="J9" s="146"/>
      <c r="K9" s="49"/>
    </row>
    <row r="10" spans="1:11" ht="28.5" customHeight="1">
      <c r="A10" s="216" t="s">
        <v>120</v>
      </c>
      <c r="B10" s="217" t="s">
        <v>117</v>
      </c>
      <c r="C10" s="219" t="s">
        <v>97</v>
      </c>
      <c r="D10" s="219"/>
      <c r="E10" s="219"/>
      <c r="F10" s="219"/>
      <c r="G10" s="219"/>
      <c r="H10" s="219" t="s">
        <v>59</v>
      </c>
      <c r="I10" s="219"/>
      <c r="J10" s="219"/>
      <c r="K10" s="219"/>
    </row>
    <row r="11" spans="1:11" ht="15">
      <c r="A11" s="216"/>
      <c r="B11" s="217"/>
      <c r="C11" s="218" t="s">
        <v>31</v>
      </c>
      <c r="D11" s="214" t="s">
        <v>34</v>
      </c>
      <c r="E11" s="214"/>
      <c r="F11" s="214"/>
      <c r="G11" s="214"/>
      <c r="H11" s="212" t="s">
        <v>31</v>
      </c>
      <c r="I11" s="214" t="s">
        <v>34</v>
      </c>
      <c r="J11" s="214"/>
      <c r="K11" s="214"/>
    </row>
    <row r="12" spans="1:11" ht="133.5" customHeight="1">
      <c r="A12" s="216"/>
      <c r="B12" s="217"/>
      <c r="C12" s="218"/>
      <c r="D12" s="150" t="s">
        <v>110</v>
      </c>
      <c r="E12" s="150" t="s">
        <v>130</v>
      </c>
      <c r="F12" s="150" t="s">
        <v>146</v>
      </c>
      <c r="G12" s="150" t="s">
        <v>150</v>
      </c>
      <c r="H12" s="212"/>
      <c r="I12" s="150" t="s">
        <v>110</v>
      </c>
      <c r="J12" s="150" t="s">
        <v>130</v>
      </c>
      <c r="K12" s="150" t="s">
        <v>146</v>
      </c>
    </row>
    <row r="13" spans="1:11" ht="15">
      <c r="A13" s="132" t="s">
        <v>21</v>
      </c>
      <c r="B13" s="132" t="s">
        <v>22</v>
      </c>
      <c r="C13" s="132">
        <v>1</v>
      </c>
      <c r="D13" s="132">
        <v>2</v>
      </c>
      <c r="E13" s="132">
        <v>3</v>
      </c>
      <c r="F13" s="132">
        <v>4</v>
      </c>
      <c r="G13" s="132">
        <v>5</v>
      </c>
      <c r="H13" s="132">
        <v>6</v>
      </c>
      <c r="I13" s="132">
        <v>7</v>
      </c>
      <c r="J13" s="132">
        <v>8</v>
      </c>
      <c r="K13" s="132">
        <v>9</v>
      </c>
    </row>
    <row r="14" spans="1:11" ht="14.25" customHeight="1">
      <c r="A14" s="151" t="s">
        <v>57</v>
      </c>
      <c r="B14" s="134" t="s">
        <v>83</v>
      </c>
      <c r="C14" s="67">
        <f>IF('1-ОИП'!F23&lt;=0,0,'1-ОИП'!K23/'1-ОИП'!F23)</f>
        <v>149.31631743841797</v>
      </c>
      <c r="D14" s="67">
        <f>IF('1-ОИП'!G23&lt;=0,0,'1-ОИП'!L23/'1-ОИП'!G23)</f>
        <v>150.30033717157582</v>
      </c>
      <c r="E14" s="67">
        <f>IF('1-ОИП'!H23&lt;=0,0,'1-ОИП'!M23/'1-ОИП'!H23)</f>
        <v>102.70029382957885</v>
      </c>
      <c r="F14" s="67">
        <f>IF('1-ОИП'!I23&lt;=0,0,'1-ОИП'!N23/'1-ОИП'!I23)</f>
        <v>608.8096385542168</v>
      </c>
      <c r="G14" s="67">
        <f>IF('1-ОИП'!J23&lt;=0,0,'1-ОИП'!O23/'1-ОИП'!J23)</f>
        <v>58.53364632237871</v>
      </c>
      <c r="H14" s="67">
        <f>IF(('1-ОИП'!F23-'1-ОИП'!J23)=0,0,'1-ОИП'!P23/('1-ОИП'!F23-'1-ОИП'!J23))</f>
        <v>84.89541887205695</v>
      </c>
      <c r="I14" s="67">
        <f>IF('1-ОИП'!G23&lt;=0,0,'1-ОИП'!Q23/'1-ОИП'!G23)</f>
        <v>84.12764806921561</v>
      </c>
      <c r="J14" s="67">
        <f>IF('1-ОИП'!H23&lt;=0,0,'1-ОИП'!R23/'1-ОИП'!H23)</f>
        <v>102.70029382957885</v>
      </c>
      <c r="K14" s="67">
        <f>IF('1-ОИП'!I23&lt;=0,0,'1-ОИП'!S23/'1-ОИП'!I23)</f>
        <v>99.25301204819277</v>
      </c>
    </row>
    <row r="15" spans="1:11" ht="28.5" customHeight="1">
      <c r="A15" s="147" t="s">
        <v>178</v>
      </c>
      <c r="B15" s="134" t="s">
        <v>84</v>
      </c>
      <c r="C15" s="67">
        <f>IF('1-ОИП'!F24&lt;=0,0,'1-ОИП'!K24/'1-ОИП'!F24)</f>
        <v>157.78213397836458</v>
      </c>
      <c r="D15" s="67">
        <f>IF('1-ОИП'!G24&lt;=0,0,'1-ОИП'!L24/'1-ОИП'!G24)</f>
        <v>159.23284635895897</v>
      </c>
      <c r="E15" s="67">
        <f>IF('1-ОИП'!H24&lt;=0,0,'1-ОИП'!M24/'1-ОИП'!H24)</f>
        <v>105.34871794871795</v>
      </c>
      <c r="F15" s="67">
        <f>IF('1-ОИП'!I24&lt;=0,0,'1-ОИП'!N24/'1-ОИП'!I24)</f>
        <v>608.8096385542168</v>
      </c>
      <c r="G15" s="67">
        <f>IF('1-ОИП'!J24&lt;=0,0,'1-ОИП'!O24/'1-ОИП'!J24)</f>
        <v>57.90680388793596</v>
      </c>
      <c r="H15" s="67">
        <f>IF(('1-ОИП'!F24-'1-ОИП'!J24)=0,0,'1-ОИП'!P24/('1-ОИП'!F24-'1-ОИП'!J24))</f>
        <v>90.12795802548453</v>
      </c>
      <c r="I15" s="67">
        <f>IF('1-ОИП'!G24&lt;=0,0,'1-ОИП'!Q24/'1-ОИП'!G24)</f>
        <v>89.42839974462012</v>
      </c>
      <c r="J15" s="67">
        <f>IF('1-ОИП'!H24&lt;=0,0,'1-ОИП'!R24/'1-ОИП'!H24)</f>
        <v>105.34871794871795</v>
      </c>
      <c r="K15" s="67">
        <f>IF('1-ОИП'!I24&lt;=0,0,'1-ОИП'!S24/'1-ОИП'!I24)</f>
        <v>99.25301204819277</v>
      </c>
    </row>
    <row r="16" spans="1:11" ht="15">
      <c r="A16" s="147" t="s">
        <v>179</v>
      </c>
      <c r="B16" s="134" t="s">
        <v>85</v>
      </c>
      <c r="C16" s="67">
        <f>IF('1-ОИП'!F25&lt;=0,0,'1-ОИП'!K25/'1-ОИП'!F25)</f>
        <v>99.16835820895521</v>
      </c>
      <c r="D16" s="67">
        <f>IF('1-ОИП'!G25&lt;=0,0,'1-ОИП'!L25/'1-ОИП'!G25)</f>
        <v>100.86239866971523</v>
      </c>
      <c r="E16" s="67">
        <f>IF('1-ОИП'!H25&lt;=0,0,'1-ОИП'!M25/'1-ОИП'!H25)</f>
        <v>46.565217391304344</v>
      </c>
      <c r="F16" s="67">
        <f>IF('1-ОИП'!I25&lt;=0,0,'1-ОИП'!N25/'1-ОИП'!I25)</f>
        <v>0</v>
      </c>
      <c r="G16" s="67">
        <f>IF('1-ОИП'!J25&lt;=0,0,'1-ОИП'!O25/'1-ОИП'!J25)</f>
        <v>65.05952380952381</v>
      </c>
      <c r="H16" s="67">
        <f>IF(('1-ОИП'!F25-'1-ОИП'!J25)=0,0,'1-ОИП'!P25/('1-ОИП'!F25-'1-ОИП'!J25))</f>
        <v>54.71216800494132</v>
      </c>
      <c r="I16" s="67">
        <f>IF('1-ОИП'!G25&lt;=0,0,'1-ОИП'!Q25/'1-ОИП'!G25)</f>
        <v>54.790064435668256</v>
      </c>
      <c r="J16" s="67">
        <f>IF('1-ОИП'!H25&lt;=0,0,'1-ОИП'!R25/'1-ОИП'!H25)</f>
        <v>46.565217391304344</v>
      </c>
      <c r="K16" s="67">
        <f>IF('1-ОИП'!I25&lt;=0,0,'1-ОИП'!S25/'1-ОИП'!I25)</f>
        <v>0</v>
      </c>
    </row>
    <row r="17" spans="1:11" ht="15">
      <c r="A17" s="148" t="s">
        <v>184</v>
      </c>
      <c r="B17" s="134" t="s">
        <v>180</v>
      </c>
      <c r="C17" s="67">
        <f>IF('1-ОИП'!F26&lt;=0,0,'1-ОИП'!K26/'1-ОИП'!F26)</f>
        <v>0</v>
      </c>
      <c r="D17" s="67">
        <f>IF('1-ОИП'!G26&lt;=0,0,'1-ОИП'!L26/'1-ОИП'!G26)</f>
        <v>0</v>
      </c>
      <c r="E17" s="68" t="s">
        <v>190</v>
      </c>
      <c r="F17" s="68" t="s">
        <v>190</v>
      </c>
      <c r="G17" s="68" t="s">
        <v>190</v>
      </c>
      <c r="H17" s="67">
        <f>IF('1-ОИП'!F26&lt;=0,0,'1-ОИП'!P26/'1-ОИП'!F26)</f>
        <v>0</v>
      </c>
      <c r="I17" s="67">
        <f>IF('1-ОИП'!G26&lt;=0,0,'1-ОИП'!Q26/'1-ОИП'!G26)</f>
        <v>0</v>
      </c>
      <c r="J17" s="68" t="s">
        <v>190</v>
      </c>
      <c r="K17" s="68" t="s">
        <v>190</v>
      </c>
    </row>
    <row r="18" spans="1:11" ht="15">
      <c r="A18" s="152" t="s">
        <v>49</v>
      </c>
      <c r="B18" s="134" t="s">
        <v>86</v>
      </c>
      <c r="C18" s="67">
        <f>IF('1-ОИП'!F27&lt;=0,0,'1-ОИП'!K27/'1-ОИП'!F27*1000)</f>
        <v>0</v>
      </c>
      <c r="D18" s="67">
        <f>IF('1-ОИП'!G27&lt;=0,0,'1-ОИП'!L27/'1-ОИП'!G27*1000)</f>
        <v>0</v>
      </c>
      <c r="E18" s="68" t="s">
        <v>190</v>
      </c>
      <c r="F18" s="68" t="s">
        <v>190</v>
      </c>
      <c r="G18" s="68" t="s">
        <v>190</v>
      </c>
      <c r="H18" s="67">
        <f>IF('1-ОИП'!F27&lt;=0,0,'1-ОИП'!P27/'1-ОИП'!F27*1000)</f>
        <v>0</v>
      </c>
      <c r="I18" s="67">
        <f>IF('1-ОИП'!G27&lt;=0,0,'1-ОИП'!Q27/'1-ОИП'!G27*1000)</f>
        <v>0</v>
      </c>
      <c r="J18" s="68" t="s">
        <v>190</v>
      </c>
      <c r="K18" s="68" t="s">
        <v>190</v>
      </c>
    </row>
    <row r="19" spans="1:11" ht="25.5">
      <c r="A19" s="113" t="s">
        <v>108</v>
      </c>
      <c r="B19" s="133" t="s">
        <v>87</v>
      </c>
      <c r="C19" s="67">
        <f>IF('1-ОИП'!F30&lt;=0,0,'1-ОИП'!K30/'1-ОИП'!F30*1000)</f>
        <v>2.357435327295406</v>
      </c>
      <c r="D19" s="67">
        <f>IF('1-ОИП'!G30&lt;=0,0,'1-ОИП'!L30/'1-ОИП'!G30*1000)</f>
        <v>2.357435327295406</v>
      </c>
      <c r="E19" s="68" t="s">
        <v>190</v>
      </c>
      <c r="F19" s="68" t="s">
        <v>190</v>
      </c>
      <c r="G19" s="68" t="s">
        <v>190</v>
      </c>
      <c r="H19" s="67">
        <f>IF('1-ОИП'!F30&lt;=0,0,'1-ОИП'!P30/'1-ОИП'!F30*1000)</f>
        <v>0.0406746569770595</v>
      </c>
      <c r="I19" s="67">
        <f>IF('1-ОИП'!G30&lt;=0,0,'1-ОИП'!Q30/'1-ОИП'!G30*1000)</f>
        <v>0.0406746569770595</v>
      </c>
      <c r="J19" s="68" t="s">
        <v>190</v>
      </c>
      <c r="K19" s="68" t="s">
        <v>190</v>
      </c>
    </row>
    <row r="20" spans="1:11" ht="25.5">
      <c r="A20" s="113" t="s">
        <v>50</v>
      </c>
      <c r="B20" s="133" t="s">
        <v>88</v>
      </c>
      <c r="C20" s="67">
        <f>IF('1-ОИП'!F32&lt;=0,0,'1-ОИП'!K32/'1-ОИП'!F32*1000)</f>
        <v>0</v>
      </c>
      <c r="D20" s="67">
        <f>IF('1-ОИП'!G32&lt;=0,0,'1-ОИП'!L32/'1-ОИП'!G32*1000)</f>
        <v>0</v>
      </c>
      <c r="E20" s="68" t="s">
        <v>190</v>
      </c>
      <c r="F20" s="68" t="s">
        <v>190</v>
      </c>
      <c r="G20" s="68" t="s">
        <v>190</v>
      </c>
      <c r="H20" s="67">
        <f>IF('1-ОИП'!F32&lt;=0,0,'1-ОИП'!P32/'1-ОИП'!F32*1000)</f>
        <v>0</v>
      </c>
      <c r="I20" s="67">
        <f>IF('1-ОИП'!G32&lt;=0,0,'1-ОИП'!Q32/'1-ОИП'!G32*1000)</f>
        <v>0</v>
      </c>
      <c r="J20" s="68" t="s">
        <v>190</v>
      </c>
      <c r="K20" s="68" t="s">
        <v>190</v>
      </c>
    </row>
    <row r="21" spans="1:11" ht="15">
      <c r="A21" s="113" t="s">
        <v>51</v>
      </c>
      <c r="B21" s="133" t="s">
        <v>89</v>
      </c>
      <c r="C21" s="67">
        <f>IF('1-ОИП'!F33&lt;=0,0,'1-ОИП'!K33/'1-ОИП'!F33*1000)</f>
        <v>77710.21992238033</v>
      </c>
      <c r="D21" s="67">
        <f>IF('1-ОИП'!G33&lt;=0,0,'1-ОИП'!L33/'1-ОИП'!G33*1000)</f>
        <v>77710.21992238033</v>
      </c>
      <c r="E21" s="68" t="s">
        <v>190</v>
      </c>
      <c r="F21" s="68" t="s">
        <v>190</v>
      </c>
      <c r="G21" s="68" t="s">
        <v>190</v>
      </c>
      <c r="H21" s="67">
        <f>IF('1-ОИП'!F33&lt;=0,0,'1-ОИП'!P33/'1-ОИП'!F33*1000)</f>
        <v>77503.234152652</v>
      </c>
      <c r="I21" s="67">
        <f>IF('1-ОИП'!G33&lt;=0,0,'1-ОИП'!Q33/'1-ОИП'!G33*1000)</f>
        <v>77503.234152652</v>
      </c>
      <c r="J21" s="68" t="s">
        <v>190</v>
      </c>
      <c r="K21" s="68" t="s">
        <v>190</v>
      </c>
    </row>
    <row r="22" spans="1:11" ht="15">
      <c r="A22" s="113" t="s">
        <v>52</v>
      </c>
      <c r="B22" s="133" t="s">
        <v>90</v>
      </c>
      <c r="C22" s="67">
        <f>IF('1-ОИП'!F34&lt;=0,0,'1-ОИП'!K34/'1-ОИП'!F34*1000)</f>
        <v>0</v>
      </c>
      <c r="D22" s="67">
        <f>IF('1-ОИП'!G34&lt;=0,0,'1-ОИП'!L34/'1-ОИП'!G34*1000)</f>
        <v>0</v>
      </c>
      <c r="E22" s="68" t="s">
        <v>190</v>
      </c>
      <c r="F22" s="68" t="s">
        <v>190</v>
      </c>
      <c r="G22" s="68" t="s">
        <v>190</v>
      </c>
      <c r="H22" s="67">
        <f>IF('1-ОИП'!F34&lt;=0,0,'1-ОИП'!P34/'1-ОИП'!F34*1000)</f>
        <v>0</v>
      </c>
      <c r="I22" s="67">
        <f>IF('1-ОИП'!G34&lt;=0,0,'1-ОИП'!Q34/'1-ОИП'!G34*1000)</f>
        <v>0</v>
      </c>
      <c r="J22" s="68" t="s">
        <v>190</v>
      </c>
      <c r="K22" s="68" t="s">
        <v>190</v>
      </c>
    </row>
    <row r="23" spans="1:11" ht="25.5">
      <c r="A23" s="113" t="s">
        <v>53</v>
      </c>
      <c r="B23" s="133" t="s">
        <v>91</v>
      </c>
      <c r="C23" s="67">
        <f>IF('1-ОИП'!F35&lt;=0,0,'1-ОИП'!K35/'1-ОИП'!F35*1000)</f>
        <v>0</v>
      </c>
      <c r="D23" s="67">
        <f>IF('1-ОИП'!G35&lt;=0,0,'1-ОИП'!L35/'1-ОИП'!G35*1000)</f>
        <v>0</v>
      </c>
      <c r="E23" s="68" t="s">
        <v>190</v>
      </c>
      <c r="F23" s="68" t="s">
        <v>190</v>
      </c>
      <c r="G23" s="68" t="s">
        <v>190</v>
      </c>
      <c r="H23" s="67">
        <f>IF('1-ОИП'!F35&lt;=0,0,'1-ОИП'!P35/'1-ОИП'!F35*1000)</f>
        <v>0</v>
      </c>
      <c r="I23" s="67">
        <f>IF('1-ОИП'!G35&lt;=0,0,'1-ОИП'!Q35/'1-ОИП'!G35*1000)</f>
        <v>0</v>
      </c>
      <c r="J23" s="68" t="s">
        <v>190</v>
      </c>
      <c r="K23" s="68" t="s">
        <v>190</v>
      </c>
    </row>
    <row r="24" spans="1:11" ht="25.5">
      <c r="A24" s="113" t="s">
        <v>109</v>
      </c>
      <c r="B24" s="133" t="s">
        <v>121</v>
      </c>
      <c r="C24" s="67">
        <f>IF('1-ОИП'!F36&lt;=0,0,'1-ОИП'!K36/'1-ОИП'!F36*1000)</f>
        <v>0</v>
      </c>
      <c r="D24" s="67">
        <f>IF('1-ОИП'!G36&lt;=0,0,'1-ОИП'!L36/'1-ОИП'!G36*1000)</f>
        <v>0</v>
      </c>
      <c r="E24" s="68" t="s">
        <v>190</v>
      </c>
      <c r="F24" s="68" t="s">
        <v>190</v>
      </c>
      <c r="G24" s="68" t="s">
        <v>190</v>
      </c>
      <c r="H24" s="67">
        <f>IF('1-ОИП'!F36&lt;=0,0,'1-ОИП'!P36/'1-ОИП'!F36*1000)</f>
        <v>0</v>
      </c>
      <c r="I24" s="67">
        <f>IF('1-ОИП'!G36&lt;=0,0,'1-ОИП'!Q36/'1-ОИП'!G36*1000)</f>
        <v>0</v>
      </c>
      <c r="J24" s="68" t="s">
        <v>190</v>
      </c>
      <c r="K24" s="68" t="s">
        <v>190</v>
      </c>
    </row>
    <row r="25" spans="1:11" ht="25.5">
      <c r="A25" s="113" t="s">
        <v>54</v>
      </c>
      <c r="B25" s="133" t="s">
        <v>92</v>
      </c>
      <c r="C25" s="67">
        <f>IF('1-ОИП'!F37&lt;=0,0,'1-ОИП'!K37/'1-ОИП'!F37*1000)</f>
        <v>7661.037018289955</v>
      </c>
      <c r="D25" s="67">
        <f>IF('1-ОИП'!G37&lt;=0,0,'1-ОИП'!L37/'1-ОИП'!G37*1000)</f>
        <v>7661.037018289955</v>
      </c>
      <c r="E25" s="68" t="s">
        <v>190</v>
      </c>
      <c r="F25" s="68" t="s">
        <v>190</v>
      </c>
      <c r="G25" s="68" t="s">
        <v>190</v>
      </c>
      <c r="H25" s="67">
        <f>IF('1-ОИП'!F37&lt;=0,0,'1-ОИП'!P37/'1-ОИП'!F37*1000)</f>
        <v>7661.037018289955</v>
      </c>
      <c r="I25" s="67">
        <f>IF('1-ОИП'!G37&lt;=0,0,'1-ОИП'!Q37/'1-ОИП'!G37*1000)</f>
        <v>7661.037018289955</v>
      </c>
      <c r="J25" s="68" t="s">
        <v>190</v>
      </c>
      <c r="K25" s="68" t="s">
        <v>190</v>
      </c>
    </row>
    <row r="26" spans="1:11" ht="38.25">
      <c r="A26" s="113" t="s">
        <v>55</v>
      </c>
      <c r="B26" s="118" t="s">
        <v>93</v>
      </c>
      <c r="C26" s="67">
        <f>IF('1-ОИП'!F38&lt;=0,0,'1-ОИП'!K38/'1-ОИП'!F38*1000)</f>
        <v>0</v>
      </c>
      <c r="D26" s="67">
        <f>IF('1-ОИП'!G38&lt;=0,0,'1-ОИП'!L38/'1-ОИП'!G38*1000)</f>
        <v>0</v>
      </c>
      <c r="E26" s="68" t="s">
        <v>190</v>
      </c>
      <c r="F26" s="68" t="s">
        <v>190</v>
      </c>
      <c r="G26" s="68" t="s">
        <v>190</v>
      </c>
      <c r="H26" s="67">
        <f>IF('1-ОИП'!F38&lt;=0,0,'1-ОИП'!P38/'1-ОИП'!F38*1000)</f>
        <v>0</v>
      </c>
      <c r="I26" s="67">
        <f>IF('1-ОИП'!G38&lt;=0,0,'1-ОИП'!Q38/'1-ОИП'!G38*1000)</f>
        <v>0</v>
      </c>
      <c r="J26" s="68" t="s">
        <v>190</v>
      </c>
      <c r="K26" s="68" t="s">
        <v>190</v>
      </c>
    </row>
    <row r="27" spans="1:11" ht="25.5">
      <c r="A27" s="113" t="s">
        <v>181</v>
      </c>
      <c r="B27" s="118" t="s">
        <v>94</v>
      </c>
      <c r="C27" s="67">
        <f>IF('1-ОИП'!F39&lt;=0,0,'1-ОИП'!K39/'1-ОИП'!F39*1000)</f>
        <v>11221.06215351833</v>
      </c>
      <c r="D27" s="67">
        <f>IF('1-ОИП'!G39&lt;=0,0,'1-ОИП'!L39/'1-ОИП'!G39*1000)</f>
        <v>11221.06215351833</v>
      </c>
      <c r="E27" s="68" t="s">
        <v>190</v>
      </c>
      <c r="F27" s="68" t="s">
        <v>190</v>
      </c>
      <c r="G27" s="68" t="s">
        <v>190</v>
      </c>
      <c r="H27" s="67">
        <f>IF('1-ОИП'!F39&lt;=0,0,'1-ОИП'!P39/'1-ОИП'!F39*1000)</f>
        <v>11221.06215351833</v>
      </c>
      <c r="I27" s="67">
        <f>IF('1-ОИП'!G39&lt;=0,0,'1-ОИП'!Q39/'1-ОИП'!G39*1000)</f>
        <v>11221.06215351833</v>
      </c>
      <c r="J27" s="68" t="s">
        <v>190</v>
      </c>
      <c r="K27" s="68" t="s">
        <v>190</v>
      </c>
    </row>
    <row r="28" spans="1:11" ht="15">
      <c r="A28" s="147" t="s">
        <v>183</v>
      </c>
      <c r="B28" s="118" t="s">
        <v>182</v>
      </c>
      <c r="C28" s="67">
        <f>IF('1-ОИП'!F40&lt;=0,0,'1-ОИП'!K40/'1-ОИП'!F40*1000)</f>
        <v>1009.3060175084258</v>
      </c>
      <c r="D28" s="67">
        <f>IF('1-ОИП'!G40&lt;=0,0,'1-ОИП'!L40/'1-ОИП'!G40*1000)</f>
        <v>1009.3060175084258</v>
      </c>
      <c r="E28" s="68" t="s">
        <v>190</v>
      </c>
      <c r="F28" s="68" t="s">
        <v>190</v>
      </c>
      <c r="G28" s="68" t="s">
        <v>190</v>
      </c>
      <c r="H28" s="67">
        <f>IF('1-ОИП'!F40&lt;=0,0,'1-ОИП'!P40/'1-ОИП'!F40*1000)</f>
        <v>1009.3060175084258</v>
      </c>
      <c r="I28" s="67">
        <f>IF('1-ОИП'!G40&lt;=0,0,'1-ОИП'!Q40/'1-ОИП'!G40*1000)</f>
        <v>1009.3060175084258</v>
      </c>
      <c r="J28" s="68" t="s">
        <v>190</v>
      </c>
      <c r="K28" s="68" t="s">
        <v>190</v>
      </c>
    </row>
    <row r="29" spans="1:11" ht="15">
      <c r="A29" s="113" t="s">
        <v>56</v>
      </c>
      <c r="B29" s="118" t="s">
        <v>95</v>
      </c>
      <c r="C29" s="67">
        <f>IF('1-ОИП'!F41&lt;=0,0,'1-ОИП'!K41/'1-ОИП'!F41*1000)</f>
        <v>0</v>
      </c>
      <c r="D29" s="67">
        <f>IF('1-ОИП'!G41&lt;=0,0,'1-ОИП'!L41/'1-ОИП'!G41*1000)</f>
        <v>0</v>
      </c>
      <c r="E29" s="68" t="s">
        <v>190</v>
      </c>
      <c r="F29" s="68" t="s">
        <v>190</v>
      </c>
      <c r="G29" s="68" t="s">
        <v>190</v>
      </c>
      <c r="H29" s="67">
        <f>IF('1-ОИП'!F41&lt;=0,0,'1-ОИП'!P41/'1-ОИП'!F41*1000)</f>
        <v>0</v>
      </c>
      <c r="I29" s="67">
        <f>IF('1-ОИП'!G41&lt;=0,0,'1-ОИП'!Q41/'1-ОИП'!G41*1000)</f>
        <v>0</v>
      </c>
      <c r="J29" s="68" t="s">
        <v>190</v>
      </c>
      <c r="K29" s="68" t="s">
        <v>190</v>
      </c>
    </row>
    <row r="30" spans="1:11" ht="15">
      <c r="A30" s="113" t="s">
        <v>80</v>
      </c>
      <c r="B30" s="118" t="s">
        <v>96</v>
      </c>
      <c r="C30" s="67">
        <f>IF('1-ОИП'!F44&lt;=0,0,'1-ОИП'!K44/'1-ОИП'!F44*1000)</f>
        <v>58.23627287853578</v>
      </c>
      <c r="D30" s="67">
        <f>IF('1-ОИП'!G44&lt;=0,0,'1-ОИП'!L44/'1-ОИП'!G44*1000)</f>
        <v>58.23627287853578</v>
      </c>
      <c r="E30" s="68" t="s">
        <v>190</v>
      </c>
      <c r="F30" s="68" t="s">
        <v>190</v>
      </c>
      <c r="G30" s="68" t="s">
        <v>190</v>
      </c>
      <c r="H30" s="67">
        <f>IF('1-ОИП'!F44&lt;=0,0,'1-ОИП'!P44/'1-ОИП'!F44*1000)</f>
        <v>58.23627287853578</v>
      </c>
      <c r="I30" s="67">
        <f>IF('1-ОИП'!G44&lt;=0,0,'1-ОИП'!Q44/'1-ОИП'!G44*1000)</f>
        <v>58.23627287853578</v>
      </c>
      <c r="J30" s="68" t="s">
        <v>190</v>
      </c>
      <c r="K30" s="68" t="s">
        <v>190</v>
      </c>
    </row>
    <row r="31" spans="1:11" ht="1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0" ht="15">
      <c r="A32" s="3" t="s">
        <v>16</v>
      </c>
      <c r="B32" s="3"/>
      <c r="C32" s="3"/>
      <c r="D32" s="6"/>
      <c r="E32" s="2"/>
      <c r="F32" s="210" t="str">
        <f>'1-ОИП'!AA52</f>
        <v>Королёв В.Е</v>
      </c>
      <c r="G32" s="211"/>
      <c r="H32" s="4"/>
      <c r="J32" s="135"/>
    </row>
    <row r="33" spans="1:10" ht="15">
      <c r="A33" s="1"/>
      <c r="B33" s="2"/>
      <c r="C33" s="2"/>
      <c r="D33" s="5"/>
      <c r="E33" s="2"/>
      <c r="F33" s="209" t="s">
        <v>24</v>
      </c>
      <c r="G33" s="209"/>
      <c r="H33" s="5"/>
      <c r="J33" s="96" t="s">
        <v>25</v>
      </c>
    </row>
    <row r="34" spans="1:10" ht="15">
      <c r="A34" s="7" t="s">
        <v>26</v>
      </c>
      <c r="B34" s="7"/>
      <c r="C34" s="210" t="str">
        <f>'1-ОИП'!X54</f>
        <v>гл. спец.эксперт</v>
      </c>
      <c r="D34" s="211"/>
      <c r="F34" s="210" t="str">
        <f>'1-ОИП'!AA54</f>
        <v>Баранова Е.А.</v>
      </c>
      <c r="G34" s="211"/>
      <c r="H34" s="2"/>
      <c r="J34" s="135"/>
    </row>
    <row r="35" spans="1:10" ht="15">
      <c r="A35" s="1"/>
      <c r="B35" s="2"/>
      <c r="C35" s="220" t="s">
        <v>27</v>
      </c>
      <c r="D35" s="220"/>
      <c r="F35" s="221" t="s">
        <v>24</v>
      </c>
      <c r="G35" s="221"/>
      <c r="H35" s="2"/>
      <c r="J35" s="95" t="s">
        <v>25</v>
      </c>
    </row>
    <row r="36" spans="1:10" ht="15">
      <c r="A36" s="8"/>
      <c r="B36" s="4"/>
      <c r="F36" s="210" t="str">
        <f>'1-ОИП'!AA56</f>
        <v>(8162)763500</v>
      </c>
      <c r="G36" s="211"/>
      <c r="I36" s="224">
        <f>'1-ОИП'!AD56</f>
        <v>43305</v>
      </c>
      <c r="J36" s="211"/>
    </row>
    <row r="37" spans="1:10" ht="25.5" customHeight="1">
      <c r="A37" s="9"/>
      <c r="B37" s="1"/>
      <c r="F37" s="222" t="s">
        <v>122</v>
      </c>
      <c r="G37" s="223"/>
      <c r="I37" s="223" t="s">
        <v>28</v>
      </c>
      <c r="J37" s="223"/>
    </row>
  </sheetData>
  <sheetProtection sheet="1" objects="1" scenarios="1"/>
  <mergeCells count="24">
    <mergeCell ref="C35:D35"/>
    <mergeCell ref="F35:G35"/>
    <mergeCell ref="F36:G36"/>
    <mergeCell ref="F37:G37"/>
    <mergeCell ref="I36:J36"/>
    <mergeCell ref="I37:J37"/>
    <mergeCell ref="A10:A12"/>
    <mergeCell ref="B10:B12"/>
    <mergeCell ref="B8:I8"/>
    <mergeCell ref="E4:F4"/>
    <mergeCell ref="C11:C12"/>
    <mergeCell ref="C10:G10"/>
    <mergeCell ref="H10:K10"/>
    <mergeCell ref="I11:K11"/>
    <mergeCell ref="A2:K2"/>
    <mergeCell ref="F33:G33"/>
    <mergeCell ref="F34:G34"/>
    <mergeCell ref="H11:H12"/>
    <mergeCell ref="B5:I5"/>
    <mergeCell ref="B6:I6"/>
    <mergeCell ref="C34:D34"/>
    <mergeCell ref="D11:G11"/>
    <mergeCell ref="B7:I7"/>
    <mergeCell ref="F32:G32"/>
  </mergeCells>
  <dataValidations count="3">
    <dataValidation allowBlank="1" prompt="Выберите месяц" errorTitle="ОШИБКА!" error="Воспользуйтесь выпадающим списком" sqref="E3"/>
    <dataValidation allowBlank="1" prompt="Выберите год" errorTitle="ОШИБКА!" error="Воспользуйтесь выпадающим списком" sqref="F3"/>
    <dataValidation allowBlank="1" sqref="B7:G7 K7"/>
  </dataValidations>
  <printOptions horizontalCentered="1"/>
  <pageMargins left="0.19" right="0.23" top="0.3937007874015748" bottom="0.4" header="0.31496062992125984" footer="0.17"/>
  <pageSetup firstPageNumber="5" useFirstPageNumber="1" horizontalDpi="600" verticalDpi="600"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2.421875" style="0" customWidth="1"/>
  </cols>
  <sheetData>
    <row r="1" ht="15">
      <c r="A1" s="177" t="s">
        <v>191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9.28125" style="91" customWidth="1"/>
    <col min="2" max="2" width="13.28125" style="91" customWidth="1"/>
    <col min="3" max="18" width="8.57421875" style="91" customWidth="1"/>
    <col min="19" max="16384" width="9.140625" style="91" customWidth="1"/>
  </cols>
  <sheetData>
    <row r="1" spans="1:18" ht="27" customHeight="1">
      <c r="A1" s="225" t="s">
        <v>1</v>
      </c>
      <c r="B1" s="90" t="s">
        <v>2</v>
      </c>
      <c r="C1" s="225" t="s">
        <v>3</v>
      </c>
      <c r="D1" s="225"/>
      <c r="E1" s="225" t="s">
        <v>4</v>
      </c>
      <c r="F1" s="225"/>
      <c r="G1" s="225" t="s">
        <v>5</v>
      </c>
      <c r="H1" s="225"/>
      <c r="I1" s="225" t="s">
        <v>6</v>
      </c>
      <c r="J1" s="225"/>
      <c r="K1" s="225" t="s">
        <v>7</v>
      </c>
      <c r="L1" s="225"/>
      <c r="M1" s="225" t="s">
        <v>8</v>
      </c>
      <c r="N1" s="225"/>
      <c r="O1" s="225" t="s">
        <v>9</v>
      </c>
      <c r="P1" s="225"/>
      <c r="Q1" s="225" t="s">
        <v>10</v>
      </c>
      <c r="R1" s="225"/>
    </row>
    <row r="2" spans="1:18" ht="12.75">
      <c r="A2" s="225"/>
      <c r="B2" s="90" t="s">
        <v>11</v>
      </c>
      <c r="C2" s="90" t="s">
        <v>12</v>
      </c>
      <c r="D2" s="90" t="s">
        <v>13</v>
      </c>
      <c r="E2" s="90" t="s">
        <v>12</v>
      </c>
      <c r="F2" s="90" t="s">
        <v>13</v>
      </c>
      <c r="G2" s="90" t="s">
        <v>12</v>
      </c>
      <c r="H2" s="90" t="s">
        <v>13</v>
      </c>
      <c r="I2" s="90" t="s">
        <v>12</v>
      </c>
      <c r="J2" s="90" t="s">
        <v>13</v>
      </c>
      <c r="K2" s="90" t="s">
        <v>12</v>
      </c>
      <c r="L2" s="90" t="s">
        <v>13</v>
      </c>
      <c r="M2" s="90" t="s">
        <v>12</v>
      </c>
      <c r="N2" s="90" t="s">
        <v>13</v>
      </c>
      <c r="O2" s="90" t="s">
        <v>12</v>
      </c>
      <c r="P2" s="90" t="s">
        <v>13</v>
      </c>
      <c r="Q2" s="90" t="s">
        <v>12</v>
      </c>
      <c r="R2" s="90" t="s">
        <v>13</v>
      </c>
    </row>
    <row r="3" spans="1:14" ht="12.75">
      <c r="A3" s="92" t="s">
        <v>142</v>
      </c>
      <c r="B3" s="93">
        <v>1</v>
      </c>
      <c r="E3" s="91">
        <v>9</v>
      </c>
      <c r="F3" s="91">
        <v>5</v>
      </c>
      <c r="I3" s="91">
        <v>1</v>
      </c>
      <c r="J3" s="91">
        <v>3</v>
      </c>
      <c r="K3" s="91">
        <v>11</v>
      </c>
      <c r="L3" s="91">
        <v>5</v>
      </c>
      <c r="M3" s="91">
        <v>1</v>
      </c>
      <c r="N3" s="91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0000"/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G7" sqref="G7"/>
      <selection pane="topRight" activeCell="G7" sqref="G7"/>
      <selection pane="bottomLeft" activeCell="G7" sqref="G7"/>
      <selection pane="bottomRight" activeCell="J35" sqref="J35"/>
    </sheetView>
  </sheetViews>
  <sheetFormatPr defaultColWidth="9.140625" defaultRowHeight="15"/>
  <cols>
    <col min="1" max="1" width="9.421875" style="79" customWidth="1"/>
    <col min="2" max="2" width="26.00390625" style="79" customWidth="1"/>
    <col min="3" max="3" width="16.28125" style="79" bestFit="1" customWidth="1"/>
    <col min="4" max="4" width="9.7109375" style="80" customWidth="1"/>
    <col min="5" max="5" width="3.421875" style="81" customWidth="1"/>
    <col min="6" max="10" width="3.00390625" style="81" customWidth="1"/>
    <col min="11" max="11" width="4.00390625" style="81" customWidth="1"/>
    <col min="12" max="12" width="3.140625" style="81" customWidth="1"/>
    <col min="13" max="13" width="3.00390625" style="81" customWidth="1"/>
    <col min="14" max="14" width="2.7109375" style="81" customWidth="1"/>
    <col min="15" max="16" width="4.00390625" style="81" bestFit="1" customWidth="1"/>
    <col min="17" max="18" width="3.00390625" style="81" customWidth="1"/>
    <col min="19" max="19" width="2.7109375" style="81" customWidth="1"/>
    <col min="20" max="20" width="4.00390625" style="81" customWidth="1"/>
    <col min="21" max="21" width="4.00390625" style="81" bestFit="1" customWidth="1"/>
    <col min="22" max="22" width="3.00390625" style="81" customWidth="1"/>
    <col min="23" max="23" width="4.00390625" style="81" customWidth="1"/>
    <col min="24" max="24" width="4.00390625" style="81" bestFit="1" customWidth="1"/>
    <col min="25" max="25" width="4.00390625" style="81" customWidth="1"/>
    <col min="26" max="26" width="4.00390625" style="81" bestFit="1" customWidth="1"/>
    <col min="27" max="27" width="3.00390625" style="81" customWidth="1"/>
    <col min="28" max="28" width="4.00390625" style="81" customWidth="1"/>
    <col min="29" max="29" width="4.00390625" style="81" bestFit="1" customWidth="1"/>
    <col min="30" max="30" width="4.00390625" style="81" customWidth="1"/>
    <col min="31" max="31" width="4.00390625" style="81" bestFit="1" customWidth="1"/>
    <col min="32" max="32" width="2.57421875" style="81" customWidth="1"/>
    <col min="33" max="33" width="4.00390625" style="81" customWidth="1"/>
    <col min="34" max="34" width="4.00390625" style="81" bestFit="1" customWidth="1"/>
    <col min="35" max="35" width="4.00390625" style="81" customWidth="1"/>
    <col min="36" max="36" width="4.00390625" style="81" bestFit="1" customWidth="1"/>
    <col min="37" max="37" width="2.57421875" style="81" customWidth="1"/>
    <col min="38" max="38" width="4.00390625" style="81" customWidth="1"/>
    <col min="39" max="39" width="4.00390625" style="81" bestFit="1" customWidth="1"/>
    <col min="40" max="40" width="4.00390625" style="81" customWidth="1"/>
    <col min="41" max="41" width="4.00390625" style="81" bestFit="1" customWidth="1"/>
    <col min="42" max="42" width="2.7109375" style="81" customWidth="1"/>
    <col min="43" max="43" width="3.8515625" style="81" customWidth="1"/>
    <col min="44" max="44" width="4.00390625" style="81" bestFit="1" customWidth="1"/>
    <col min="45" max="45" width="4.00390625" style="81" customWidth="1"/>
    <col min="46" max="46" width="4.00390625" style="81" bestFit="1" customWidth="1"/>
    <col min="47" max="47" width="3.140625" style="81" customWidth="1"/>
    <col min="48" max="48" width="4.00390625" style="81" customWidth="1"/>
    <col min="49" max="49" width="4.00390625" style="81" bestFit="1" customWidth="1"/>
    <col min="50" max="50" width="4.00390625" style="81" customWidth="1"/>
    <col min="51" max="51" width="4.00390625" style="81" bestFit="1" customWidth="1"/>
    <col min="52" max="52" width="2.8515625" style="81" customWidth="1"/>
    <col min="53" max="53" width="4.00390625" style="81" customWidth="1"/>
    <col min="54" max="54" width="2.00390625" style="81" customWidth="1"/>
    <col min="55" max="55" width="4.00390625" style="81" customWidth="1"/>
    <col min="56" max="56" width="2.28125" style="81" bestFit="1" customWidth="1"/>
    <col min="57" max="57" width="2.00390625" style="81" customWidth="1"/>
    <col min="58" max="58" width="4.00390625" style="81" customWidth="1"/>
    <col min="59" max="59" width="2.00390625" style="81" customWidth="1"/>
    <col min="60" max="60" width="4.00390625" style="81" customWidth="1"/>
    <col min="61" max="61" width="2.28125" style="81" bestFit="1" customWidth="1"/>
    <col min="62" max="62" width="2.00390625" style="81" customWidth="1"/>
    <col min="63" max="63" width="4.00390625" style="81" customWidth="1"/>
    <col min="64" max="64" width="2.00390625" style="81" customWidth="1"/>
    <col min="65" max="65" width="4.00390625" style="81" customWidth="1"/>
    <col min="66" max="66" width="2.28125" style="81" bestFit="1" customWidth="1"/>
    <col min="67" max="67" width="2.00390625" style="81" customWidth="1"/>
    <col min="68" max="68" width="4.00390625" style="81" customWidth="1"/>
    <col min="69" max="69" width="2.00390625" style="81" customWidth="1"/>
    <col min="70" max="70" width="4.00390625" style="81" customWidth="1"/>
    <col min="71" max="72" width="2.00390625" style="81" customWidth="1"/>
    <col min="73" max="73" width="4.00390625" style="81" customWidth="1"/>
    <col min="74" max="74" width="2.00390625" style="81" customWidth="1"/>
    <col min="75" max="75" width="4.00390625" style="81" customWidth="1"/>
    <col min="76" max="77" width="2.00390625" style="81" customWidth="1"/>
    <col min="78" max="78" width="4.00390625" style="81" customWidth="1"/>
    <col min="79" max="79" width="2.00390625" style="81" customWidth="1"/>
    <col min="80" max="80" width="4.00390625" style="81" customWidth="1"/>
    <col min="81" max="81" width="2.00390625" style="81" customWidth="1"/>
    <col min="82" max="16384" width="9.140625" style="81" customWidth="1"/>
  </cols>
  <sheetData>
    <row r="1" spans="1:81" s="78" customFormat="1" ht="51.75" customHeight="1">
      <c r="A1" s="75" t="s">
        <v>63</v>
      </c>
      <c r="B1" s="75" t="s">
        <v>64</v>
      </c>
      <c r="C1" s="75" t="s">
        <v>65</v>
      </c>
      <c r="D1" s="76" t="s">
        <v>76</v>
      </c>
      <c r="E1" s="226" t="s">
        <v>66</v>
      </c>
      <c r="F1" s="226"/>
      <c r="G1" s="226" t="s">
        <v>67</v>
      </c>
      <c r="H1" s="226"/>
      <c r="I1" s="226" t="s">
        <v>68</v>
      </c>
      <c r="J1" s="226"/>
      <c r="K1" s="77" t="s">
        <v>69</v>
      </c>
      <c r="L1" s="77" t="s">
        <v>70</v>
      </c>
      <c r="M1" s="78" t="s">
        <v>71</v>
      </c>
      <c r="N1" s="78" t="s">
        <v>72</v>
      </c>
      <c r="O1" s="78" t="s">
        <v>73</v>
      </c>
      <c r="P1" s="78" t="s">
        <v>72</v>
      </c>
      <c r="Q1" s="77" t="s">
        <v>70</v>
      </c>
      <c r="R1" s="78" t="s">
        <v>71</v>
      </c>
      <c r="S1" s="78" t="s">
        <v>72</v>
      </c>
      <c r="T1" s="78" t="s">
        <v>73</v>
      </c>
      <c r="U1" s="78" t="s">
        <v>72</v>
      </c>
      <c r="V1" s="77" t="s">
        <v>70</v>
      </c>
      <c r="W1" s="78" t="s">
        <v>71</v>
      </c>
      <c r="X1" s="78" t="s">
        <v>72</v>
      </c>
      <c r="Y1" s="78" t="s">
        <v>73</v>
      </c>
      <c r="Z1" s="78" t="s">
        <v>72</v>
      </c>
      <c r="AA1" s="77" t="s">
        <v>70</v>
      </c>
      <c r="AB1" s="78" t="s">
        <v>71</v>
      </c>
      <c r="AC1" s="78" t="s">
        <v>72</v>
      </c>
      <c r="AD1" s="78" t="s">
        <v>73</v>
      </c>
      <c r="AE1" s="78" t="s">
        <v>72</v>
      </c>
      <c r="AF1" s="77" t="s">
        <v>70</v>
      </c>
      <c r="AG1" s="78" t="s">
        <v>71</v>
      </c>
      <c r="AH1" s="78" t="s">
        <v>72</v>
      </c>
      <c r="AI1" s="78" t="s">
        <v>73</v>
      </c>
      <c r="AJ1" s="78" t="s">
        <v>72</v>
      </c>
      <c r="AK1" s="77" t="s">
        <v>70</v>
      </c>
      <c r="AL1" s="78" t="s">
        <v>71</v>
      </c>
      <c r="AM1" s="78" t="s">
        <v>72</v>
      </c>
      <c r="AN1" s="78" t="s">
        <v>73</v>
      </c>
      <c r="AO1" s="78" t="s">
        <v>72</v>
      </c>
      <c r="AP1" s="77" t="s">
        <v>70</v>
      </c>
      <c r="AQ1" s="78" t="s">
        <v>71</v>
      </c>
      <c r="AR1" s="78" t="s">
        <v>72</v>
      </c>
      <c r="AS1" s="78" t="s">
        <v>73</v>
      </c>
      <c r="AT1" s="78" t="s">
        <v>72</v>
      </c>
      <c r="AU1" s="77" t="s">
        <v>70</v>
      </c>
      <c r="AV1" s="78" t="s">
        <v>71</v>
      </c>
      <c r="AW1" s="78" t="s">
        <v>72</v>
      </c>
      <c r="AX1" s="78" t="s">
        <v>73</v>
      </c>
      <c r="AY1" s="78" t="s">
        <v>72</v>
      </c>
      <c r="AZ1" s="77" t="s">
        <v>70</v>
      </c>
      <c r="BA1" s="78" t="s">
        <v>71</v>
      </c>
      <c r="BB1" s="78" t="s">
        <v>72</v>
      </c>
      <c r="BC1" s="78" t="s">
        <v>73</v>
      </c>
      <c r="BD1" s="78" t="s">
        <v>72</v>
      </c>
      <c r="BE1" s="77" t="s">
        <v>70</v>
      </c>
      <c r="BF1" s="78" t="s">
        <v>71</v>
      </c>
      <c r="BG1" s="78" t="s">
        <v>72</v>
      </c>
      <c r="BH1" s="78" t="s">
        <v>73</v>
      </c>
      <c r="BI1" s="78" t="s">
        <v>72</v>
      </c>
      <c r="BJ1" s="77" t="s">
        <v>70</v>
      </c>
      <c r="BK1" s="78" t="s">
        <v>71</v>
      </c>
      <c r="BL1" s="78" t="s">
        <v>72</v>
      </c>
      <c r="BM1" s="78" t="s">
        <v>73</v>
      </c>
      <c r="BN1" s="78" t="s">
        <v>72</v>
      </c>
      <c r="BO1" s="77" t="s">
        <v>70</v>
      </c>
      <c r="BP1" s="78" t="s">
        <v>71</v>
      </c>
      <c r="BQ1" s="78" t="s">
        <v>72</v>
      </c>
      <c r="BR1" s="78" t="s">
        <v>73</v>
      </c>
      <c r="BS1" s="78" t="s">
        <v>72</v>
      </c>
      <c r="BT1" s="77" t="s">
        <v>70</v>
      </c>
      <c r="BU1" s="78" t="s">
        <v>71</v>
      </c>
      <c r="BV1" s="78" t="s">
        <v>72</v>
      </c>
      <c r="BW1" s="78" t="s">
        <v>73</v>
      </c>
      <c r="BX1" s="78" t="s">
        <v>72</v>
      </c>
      <c r="BY1" s="77" t="s">
        <v>70</v>
      </c>
      <c r="BZ1" s="78" t="s">
        <v>71</v>
      </c>
      <c r="CA1" s="78" t="s">
        <v>72</v>
      </c>
      <c r="CB1" s="78" t="s">
        <v>73</v>
      </c>
      <c r="CC1" s="78" t="s">
        <v>72</v>
      </c>
    </row>
    <row r="2" spans="1:26" ht="12">
      <c r="A2" s="99" t="s">
        <v>141</v>
      </c>
      <c r="B2" s="100" t="s">
        <v>142</v>
      </c>
      <c r="C2" s="101" t="s">
        <v>142</v>
      </c>
      <c r="D2" s="102">
        <v>7</v>
      </c>
      <c r="E2" s="103">
        <v>3</v>
      </c>
      <c r="F2" s="103">
        <v>1</v>
      </c>
      <c r="G2" s="103">
        <v>1</v>
      </c>
      <c r="H2" s="103">
        <v>1</v>
      </c>
      <c r="I2" s="103"/>
      <c r="J2" s="103"/>
      <c r="K2" s="103">
        <v>1</v>
      </c>
      <c r="L2" s="103">
        <v>1</v>
      </c>
      <c r="M2" s="103">
        <v>4</v>
      </c>
      <c r="N2" s="103">
        <v>21</v>
      </c>
      <c r="O2" s="103">
        <v>32</v>
      </c>
      <c r="P2" s="103">
        <v>50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s="89" customFormat="1" ht="12">
      <c r="A3" s="100" t="s">
        <v>143</v>
      </c>
      <c r="B3" s="100" t="s">
        <v>185</v>
      </c>
      <c r="C3" s="136" t="s">
        <v>185</v>
      </c>
      <c r="D3" s="102">
        <v>7</v>
      </c>
      <c r="E3" s="104">
        <v>3</v>
      </c>
      <c r="F3" s="104">
        <v>1</v>
      </c>
      <c r="G3" s="104">
        <v>1</v>
      </c>
      <c r="H3" s="104">
        <v>1</v>
      </c>
      <c r="I3" s="104"/>
      <c r="J3" s="104"/>
      <c r="K3" s="104">
        <v>1</v>
      </c>
      <c r="L3" s="104">
        <v>1</v>
      </c>
      <c r="M3" s="104">
        <v>3</v>
      </c>
      <c r="N3" s="104">
        <v>14</v>
      </c>
      <c r="O3" s="104">
        <v>11</v>
      </c>
      <c r="P3" s="104">
        <v>30</v>
      </c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5" ht="12">
      <c r="A5" s="81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85" bestFit="1" customWidth="1"/>
    <col min="2" max="3" width="26.140625" style="85" bestFit="1" customWidth="1"/>
    <col min="4" max="4" width="27.140625" style="83" bestFit="1" customWidth="1"/>
    <col min="5" max="6" width="26.140625" style="83" bestFit="1" customWidth="1"/>
    <col min="7" max="16384" width="9.140625" style="83" customWidth="1"/>
  </cols>
  <sheetData>
    <row r="1" spans="1:3" ht="12.75">
      <c r="A1" s="82">
        <f>COUNTIF(A3:A1000,"*Ошибка*")</f>
        <v>0</v>
      </c>
      <c r="B1" s="82">
        <f>COUNTIF(B3:B1000,"*Ошибка*")</f>
        <v>0</v>
      </c>
      <c r="C1" s="82">
        <f>COUNTIF(C3:C1000,"*Ошибка*")</f>
        <v>0</v>
      </c>
    </row>
    <row r="2" spans="1:6" ht="12.75">
      <c r="A2" s="84"/>
      <c r="B2" s="84"/>
      <c r="C2" s="84"/>
      <c r="D2" s="84"/>
      <c r="E2" s="84"/>
      <c r="F2" s="8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86" bestFit="1" customWidth="1"/>
    <col min="2" max="2" width="9.140625" style="87" customWidth="1"/>
    <col min="3" max="3" width="9.140625" style="88" customWidth="1"/>
    <col min="4" max="8" width="18.28125" style="88" customWidth="1"/>
    <col min="9" max="12" width="20.421875" style="88" customWidth="1"/>
    <col min="13" max="16384" width="9.140625" style="88" customWidth="1"/>
  </cols>
  <sheetData>
    <row r="1" spans="1:2" ht="25.5">
      <c r="A1" s="86" t="s">
        <v>74</v>
      </c>
      <c r="B1" s="87">
        <v>10</v>
      </c>
    </row>
    <row r="2" spans="1:2" ht="25.5">
      <c r="A2" s="86" t="s">
        <v>75</v>
      </c>
      <c r="B2" s="87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БарановаЕА</cp:lastModifiedBy>
  <cp:lastPrinted>2018-07-25T14:04:21Z</cp:lastPrinted>
  <dcterms:created xsi:type="dcterms:W3CDTF">2006-09-28T05:33:49Z</dcterms:created>
  <dcterms:modified xsi:type="dcterms:W3CDTF">2018-07-25T14:11:16Z</dcterms:modified>
  <cp:category/>
  <cp:version/>
  <cp:contentType/>
  <cp:contentStatus/>
</cp:coreProperties>
</file>