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71C15626-D4C9-4FED-BB16-69A7B8628DA5}" xr6:coauthVersionLast="47" xr6:coauthVersionMax="47" xr10:uidLastSave="{00000000-0000-0000-0000-000000000000}"/>
  <bookViews>
    <workbookView xWindow="-108" yWindow="-108" windowWidth="23256" windowHeight="12456" tabRatio="820" firstSheet="4" activeTab="9" xr2:uid="{00000000-000D-0000-FFFF-FFFF00000000}"/>
  </bookViews>
  <sheets>
    <sheet name="Таблица I-2" sheetId="45" r:id="rId1"/>
    <sheet name="Таблица I -3 " sheetId="42" r:id="rId2"/>
    <sheet name="Таблица I-4" sheetId="46" r:id="rId3"/>
    <sheet name="Таблица I-5" sheetId="47" r:id="rId4"/>
    <sheet name="Таблица I-6" sheetId="11" r:id="rId5"/>
    <sheet name="Таблица II" sheetId="31" r:id="rId6"/>
    <sheet name="Таблица III-1" sheetId="21" r:id="rId7"/>
    <sheet name="Таблица III-2" sheetId="48" r:id="rId8"/>
    <sheet name="Таблица III-3" sheetId="49" r:id="rId9"/>
    <sheet name="Таблица III-4 " sheetId="50" r:id="rId10"/>
    <sheet name="Таблица III-5" sheetId="51" r:id="rId11"/>
    <sheet name="Таблица IV-1" sheetId="44" r:id="rId12"/>
    <sheet name="Таблица IV-2" sheetId="52" r:id="rId13"/>
    <sheet name="Таблица V-1" sheetId="5" r:id="rId14"/>
    <sheet name="Таблица V-2" sheetId="16" r:id="rId15"/>
    <sheet name="Таблица V-3" sheetId="41" r:id="rId16"/>
    <sheet name="Таблица VI" sheetId="43" r:id="rId17"/>
  </sheets>
  <definedNames>
    <definedName name="__xlnm.Print_Area_1" localSheetId="1">#REF!</definedName>
    <definedName name="__xlnm.Print_Area_1" localSheetId="11">#REF!</definedName>
    <definedName name="__xlnm.Print_Area_1" localSheetId="12">#REF!</definedName>
    <definedName name="__xlnm.Print_Area_1" localSheetId="15">#REF!</definedName>
    <definedName name="__xlnm.Print_Area_1" localSheetId="16">#REF!</definedName>
    <definedName name="__xlnm.Print_Area_1">#REF!</definedName>
    <definedName name="_GoBack" localSheetId="11">'Таблица IV-1'!$F$183</definedName>
    <definedName name="_Toc219606089" localSheetId="10">'Таблица III-5'!#REF!</definedName>
    <definedName name="_xlnm.Print_Titles" localSheetId="10">'Таблица III-5'!$1:$4</definedName>
    <definedName name="_xlnm.Print_Area" localSheetId="1">'Таблица I -3 '!$A$1:$I$46</definedName>
    <definedName name="_xlnm.Print_Area" localSheetId="0">'Таблица I-2'!$A$1:$E$20</definedName>
    <definedName name="_xlnm.Print_Area" localSheetId="2">'Таблица I-4'!$A$1:$D$94</definedName>
    <definedName name="_xlnm.Print_Area" localSheetId="3">'Таблица I-5'!$A$1:$E$58</definedName>
    <definedName name="_xlnm.Print_Area" localSheetId="4">'Таблица I-6'!$A$1:$G$151</definedName>
    <definedName name="_xlnm.Print_Area" localSheetId="5">'Таблица II'!$A$1:$F$353</definedName>
    <definedName name="_xlnm.Print_Area" localSheetId="6">'Таблица III-1'!$A$1:$G$44</definedName>
    <definedName name="_xlnm.Print_Area" localSheetId="7">'Таблица III-2'!$A$1:$AQ$56</definedName>
    <definedName name="_xlnm.Print_Area" localSheetId="8">'Таблица III-3'!$A$1:$AM$89</definedName>
    <definedName name="_xlnm.Print_Area" localSheetId="9">'Таблица III-4 '!$A$1:$AJ$234</definedName>
    <definedName name="_xlnm.Print_Area" localSheetId="10">'Таблица III-5'!$A$1:$J$61</definedName>
    <definedName name="_xlnm.Print_Area" localSheetId="11">'Таблица IV-1'!$A$1:$G$561</definedName>
    <definedName name="_xlnm.Print_Area" localSheetId="12">'Таблица IV-2'!$A$1:$F$153</definedName>
    <definedName name="_xlnm.Print_Area" localSheetId="13">'Таблица V-1'!$A$1:$F$33</definedName>
    <definedName name="_xlnm.Print_Area" localSheetId="14">'Таблица V-2'!$A$1:$AL$22</definedName>
    <definedName name="_xlnm.Print_Area" localSheetId="15">'Таблица V-3'!$A$1:$F$62</definedName>
    <definedName name="_xlnm.Print_Area" localSheetId="16">'Таблица VI'!$A$1:$H$25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50" l="1"/>
  <c r="AL10" i="50" s="1"/>
  <c r="E11" i="50"/>
  <c r="F11" i="50"/>
  <c r="AL11" i="50" s="1"/>
  <c r="G11" i="50"/>
  <c r="H11" i="50"/>
  <c r="I11" i="50"/>
  <c r="AM11" i="50" s="1"/>
  <c r="J11" i="50"/>
  <c r="K11" i="50"/>
  <c r="L11" i="50"/>
  <c r="M11" i="50"/>
  <c r="N11" i="50"/>
  <c r="O11" i="50"/>
  <c r="P11" i="50"/>
  <c r="Q11" i="50"/>
  <c r="R11" i="50"/>
  <c r="S11" i="50"/>
  <c r="T11" i="50"/>
  <c r="U11" i="50"/>
  <c r="V11" i="50"/>
  <c r="W11" i="50"/>
  <c r="X11" i="50"/>
  <c r="Y11" i="50"/>
  <c r="Z11" i="50"/>
  <c r="AA11" i="50"/>
  <c r="AB11" i="50"/>
  <c r="AC11" i="50"/>
  <c r="AD11" i="50"/>
  <c r="AE11" i="50"/>
  <c r="AF11" i="50"/>
  <c r="AG11" i="50"/>
  <c r="AH11" i="50"/>
  <c r="AI11" i="50"/>
  <c r="AJ11" i="50"/>
  <c r="D18" i="50"/>
  <c r="AL17" i="50" s="1"/>
  <c r="E18" i="50"/>
  <c r="F18" i="50"/>
  <c r="AL18" i="50" s="1"/>
  <c r="G18" i="50"/>
  <c r="H18" i="50"/>
  <c r="I18" i="50"/>
  <c r="AM18" i="50" s="1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Y18" i="50"/>
  <c r="Z18" i="50"/>
  <c r="AA18" i="50"/>
  <c r="AB18" i="50"/>
  <c r="AC18" i="50"/>
  <c r="AD18" i="50"/>
  <c r="AE18" i="50"/>
  <c r="AF18" i="50"/>
  <c r="AG18" i="50"/>
  <c r="AH18" i="50"/>
  <c r="AI18" i="50"/>
  <c r="AJ18" i="50"/>
  <c r="D31" i="50"/>
  <c r="AL30" i="50" s="1"/>
  <c r="E31" i="50"/>
  <c r="F31" i="50"/>
  <c r="AL31" i="50" s="1"/>
  <c r="G31" i="50"/>
  <c r="H31" i="50"/>
  <c r="I31" i="50"/>
  <c r="AM31" i="50" s="1"/>
  <c r="J31" i="50"/>
  <c r="K31" i="50"/>
  <c r="L31" i="50"/>
  <c r="M31" i="50"/>
  <c r="N31" i="50"/>
  <c r="O31" i="50"/>
  <c r="P31" i="50"/>
  <c r="Q31" i="50"/>
  <c r="R31" i="50"/>
  <c r="S31" i="50"/>
  <c r="T31" i="50"/>
  <c r="U31" i="50"/>
  <c r="V31" i="50"/>
  <c r="W31" i="50"/>
  <c r="X31" i="50"/>
  <c r="Y31" i="50"/>
  <c r="Z31" i="50"/>
  <c r="AA31" i="50"/>
  <c r="AB31" i="50"/>
  <c r="AC31" i="50"/>
  <c r="AD31" i="50"/>
  <c r="AE31" i="50"/>
  <c r="AF31" i="50"/>
  <c r="AG31" i="50"/>
  <c r="AH31" i="50"/>
  <c r="AI31" i="50"/>
  <c r="AJ31" i="50"/>
  <c r="AL42" i="50"/>
  <c r="D43" i="50"/>
  <c r="E43" i="50"/>
  <c r="F43" i="50"/>
  <c r="AL43" i="50" s="1"/>
  <c r="G43" i="50"/>
  <c r="H43" i="50"/>
  <c r="I43" i="50"/>
  <c r="AM43" i="50" s="1"/>
  <c r="J43" i="50"/>
  <c r="K43" i="50"/>
  <c r="L43" i="50"/>
  <c r="M43" i="50"/>
  <c r="N43" i="50"/>
  <c r="O43" i="50"/>
  <c r="P43" i="50"/>
  <c r="Q43" i="50"/>
  <c r="R43" i="50"/>
  <c r="S43" i="50"/>
  <c r="T43" i="50"/>
  <c r="U43" i="50"/>
  <c r="V43" i="50"/>
  <c r="W43" i="50"/>
  <c r="X43" i="50"/>
  <c r="Y43" i="50"/>
  <c r="Z43" i="50"/>
  <c r="AA43" i="50"/>
  <c r="AB43" i="50"/>
  <c r="AC43" i="50"/>
  <c r="AD43" i="50"/>
  <c r="AE43" i="50"/>
  <c r="AF43" i="50"/>
  <c r="AG43" i="50"/>
  <c r="AH43" i="50"/>
  <c r="AI43" i="50"/>
  <c r="AJ43" i="50"/>
  <c r="D60" i="50"/>
  <c r="AL59" i="50" s="1"/>
  <c r="E60" i="50"/>
  <c r="F60" i="50"/>
  <c r="G60" i="50"/>
  <c r="H60" i="50"/>
  <c r="I60" i="50"/>
  <c r="AM60" i="50" s="1"/>
  <c r="J60" i="50"/>
  <c r="K60" i="50"/>
  <c r="L60" i="50"/>
  <c r="M60" i="50"/>
  <c r="N60" i="50"/>
  <c r="O60" i="50"/>
  <c r="P60" i="50"/>
  <c r="Q60" i="50"/>
  <c r="R60" i="50"/>
  <c r="S60" i="50"/>
  <c r="T60" i="50"/>
  <c r="U60" i="50"/>
  <c r="V60" i="50"/>
  <c r="W60" i="50"/>
  <c r="X60" i="50"/>
  <c r="Y60" i="50"/>
  <c r="Z60" i="50"/>
  <c r="AA60" i="50"/>
  <c r="AB60" i="50"/>
  <c r="AC60" i="50"/>
  <c r="AD60" i="50"/>
  <c r="AE60" i="50"/>
  <c r="AF60" i="50"/>
  <c r="AG60" i="50"/>
  <c r="AH60" i="50"/>
  <c r="AI60" i="50"/>
  <c r="AJ60" i="50"/>
  <c r="D72" i="50"/>
  <c r="AL71" i="50" s="1"/>
  <c r="E72" i="50"/>
  <c r="F72" i="50"/>
  <c r="AL72" i="50" s="1"/>
  <c r="G72" i="50"/>
  <c r="H72" i="50"/>
  <c r="I72" i="50"/>
  <c r="AM72" i="50" s="1"/>
  <c r="J72" i="50"/>
  <c r="K72" i="50"/>
  <c r="L72" i="50"/>
  <c r="M72" i="50"/>
  <c r="N72" i="50"/>
  <c r="O72" i="50"/>
  <c r="P72" i="50"/>
  <c r="Q72" i="50"/>
  <c r="R72" i="50"/>
  <c r="S72" i="50"/>
  <c r="T72" i="50"/>
  <c r="U72" i="50"/>
  <c r="V72" i="50"/>
  <c r="W72" i="50"/>
  <c r="X72" i="50"/>
  <c r="Y72" i="50"/>
  <c r="Z72" i="50"/>
  <c r="AA72" i="50"/>
  <c r="AB72" i="50"/>
  <c r="AC72" i="50"/>
  <c r="AD72" i="50"/>
  <c r="AE72" i="50"/>
  <c r="AF72" i="50"/>
  <c r="AG72" i="50"/>
  <c r="AH72" i="50"/>
  <c r="AI72" i="50"/>
  <c r="AJ72" i="50"/>
  <c r="D79" i="50"/>
  <c r="AL78" i="50" s="1"/>
  <c r="E79" i="50"/>
  <c r="F79" i="50"/>
  <c r="AL79" i="50" s="1"/>
  <c r="G79" i="50"/>
  <c r="H79" i="50"/>
  <c r="I79" i="50"/>
  <c r="AM79" i="50" s="1"/>
  <c r="J79" i="50"/>
  <c r="K79" i="50"/>
  <c r="L79" i="50"/>
  <c r="M79" i="50"/>
  <c r="N79" i="50"/>
  <c r="O79" i="50"/>
  <c r="P79" i="50"/>
  <c r="Q79" i="50"/>
  <c r="R79" i="50"/>
  <c r="S79" i="50"/>
  <c r="T79" i="50"/>
  <c r="U79" i="50"/>
  <c r="V79" i="50"/>
  <c r="W79" i="50"/>
  <c r="X79" i="50"/>
  <c r="Y79" i="50"/>
  <c r="Z79" i="50"/>
  <c r="AA79" i="50"/>
  <c r="AB79" i="50"/>
  <c r="AC79" i="50"/>
  <c r="AD79" i="50"/>
  <c r="AE79" i="50"/>
  <c r="AF79" i="50"/>
  <c r="AG79" i="50"/>
  <c r="AH79" i="50"/>
  <c r="AI79" i="50"/>
  <c r="AJ79" i="50"/>
  <c r="D90" i="50"/>
  <c r="AL89" i="50" s="1"/>
  <c r="E90" i="50"/>
  <c r="F90" i="50"/>
  <c r="AL90" i="50" s="1"/>
  <c r="G90" i="50"/>
  <c r="H90" i="50"/>
  <c r="I90" i="50"/>
  <c r="AM90" i="50" s="1"/>
  <c r="J90" i="50"/>
  <c r="K90" i="50"/>
  <c r="L90" i="50"/>
  <c r="M90" i="50"/>
  <c r="N90" i="50"/>
  <c r="O90" i="50"/>
  <c r="P90" i="50"/>
  <c r="Q90" i="50"/>
  <c r="R90" i="50"/>
  <c r="S90" i="50"/>
  <c r="T90" i="50"/>
  <c r="U90" i="50"/>
  <c r="V90" i="50"/>
  <c r="W90" i="50"/>
  <c r="X90" i="50"/>
  <c r="Y90" i="50"/>
  <c r="Z90" i="50"/>
  <c r="AA90" i="50"/>
  <c r="AB90" i="50"/>
  <c r="AC90" i="50"/>
  <c r="AD90" i="50"/>
  <c r="AE90" i="50"/>
  <c r="AF90" i="50"/>
  <c r="AG90" i="50"/>
  <c r="AH90" i="50"/>
  <c r="AI90" i="50"/>
  <c r="AJ90" i="50"/>
  <c r="D112" i="50"/>
  <c r="AL111" i="50" s="1"/>
  <c r="E112" i="50"/>
  <c r="F112" i="50"/>
  <c r="AL112" i="50" s="1"/>
  <c r="G112" i="50"/>
  <c r="H112" i="50"/>
  <c r="I112" i="50"/>
  <c r="AM112" i="50" s="1"/>
  <c r="J112" i="50"/>
  <c r="K112" i="50"/>
  <c r="L112" i="50"/>
  <c r="M112" i="50"/>
  <c r="N112" i="50"/>
  <c r="O112" i="50"/>
  <c r="P112" i="50"/>
  <c r="Q112" i="50"/>
  <c r="R112" i="50"/>
  <c r="S112" i="50"/>
  <c r="T112" i="50"/>
  <c r="U112" i="50"/>
  <c r="V112" i="50"/>
  <c r="W112" i="50"/>
  <c r="X112" i="50"/>
  <c r="Y112" i="50"/>
  <c r="Z112" i="50"/>
  <c r="AA112" i="50"/>
  <c r="AB112" i="50"/>
  <c r="AC112" i="50"/>
  <c r="AD112" i="50"/>
  <c r="AE112" i="50"/>
  <c r="AF112" i="50"/>
  <c r="AG112" i="50"/>
  <c r="AH112" i="50"/>
  <c r="AI112" i="50"/>
  <c r="AJ112" i="50"/>
  <c r="D128" i="50"/>
  <c r="E128" i="50"/>
  <c r="F128" i="50"/>
  <c r="G128" i="50"/>
  <c r="H128" i="50"/>
  <c r="I128" i="50"/>
  <c r="J128" i="50"/>
  <c r="K128" i="50"/>
  <c r="L128" i="50"/>
  <c r="M128" i="50"/>
  <c r="N128" i="50"/>
  <c r="O128" i="50"/>
  <c r="P128" i="50"/>
  <c r="Q128" i="50"/>
  <c r="R128" i="50"/>
  <c r="S128" i="50"/>
  <c r="T128" i="50"/>
  <c r="U128" i="50"/>
  <c r="V128" i="50"/>
  <c r="W128" i="50"/>
  <c r="X128" i="50"/>
  <c r="Y128" i="50"/>
  <c r="Z128" i="50"/>
  <c r="AA128" i="50"/>
  <c r="AB128" i="50"/>
  <c r="AC128" i="50"/>
  <c r="AD128" i="50"/>
  <c r="AE128" i="50"/>
  <c r="AF128" i="50"/>
  <c r="AG128" i="50"/>
  <c r="AH128" i="50"/>
  <c r="AI128" i="50"/>
  <c r="AJ128" i="50"/>
  <c r="AL128" i="50"/>
  <c r="D129" i="50"/>
  <c r="E129" i="50"/>
  <c r="F129" i="50"/>
  <c r="AL129" i="50" s="1"/>
  <c r="G129" i="50"/>
  <c r="H129" i="50"/>
  <c r="I129" i="50"/>
  <c r="AM129" i="50" s="1"/>
  <c r="J129" i="50"/>
  <c r="K129" i="50"/>
  <c r="L129" i="50"/>
  <c r="M129" i="50"/>
  <c r="N129" i="50"/>
  <c r="O129" i="50"/>
  <c r="P129" i="50"/>
  <c r="Q129" i="50"/>
  <c r="R129" i="50"/>
  <c r="S129" i="50"/>
  <c r="T129" i="50"/>
  <c r="U129" i="50"/>
  <c r="V129" i="50"/>
  <c r="W129" i="50"/>
  <c r="X129" i="50"/>
  <c r="Y129" i="50"/>
  <c r="Z129" i="50"/>
  <c r="AA129" i="50"/>
  <c r="AB129" i="50"/>
  <c r="AC129" i="50"/>
  <c r="AD129" i="50"/>
  <c r="AE129" i="50"/>
  <c r="AF129" i="50"/>
  <c r="AG129" i="50"/>
  <c r="AH129" i="50"/>
  <c r="AI129" i="50"/>
  <c r="AJ129" i="50"/>
  <c r="D138" i="50"/>
  <c r="AL137" i="50" s="1"/>
  <c r="E138" i="50"/>
  <c r="F138" i="50"/>
  <c r="AL138" i="50" s="1"/>
  <c r="G138" i="50"/>
  <c r="H138" i="50"/>
  <c r="I138" i="50"/>
  <c r="AM138" i="50" s="1"/>
  <c r="J138" i="50"/>
  <c r="K138" i="50"/>
  <c r="L138" i="50"/>
  <c r="M138" i="50"/>
  <c r="N138" i="50"/>
  <c r="O138" i="50"/>
  <c r="P138" i="50"/>
  <c r="Q138" i="50"/>
  <c r="R138" i="50"/>
  <c r="S138" i="50"/>
  <c r="T138" i="50"/>
  <c r="U138" i="50"/>
  <c r="V138" i="50"/>
  <c r="W138" i="50"/>
  <c r="X138" i="50"/>
  <c r="Y138" i="50"/>
  <c r="Z138" i="50"/>
  <c r="AA138" i="50"/>
  <c r="AB138" i="50"/>
  <c r="AC138" i="50"/>
  <c r="AD138" i="50"/>
  <c r="AE138" i="50"/>
  <c r="AF138" i="50"/>
  <c r="AG138" i="50"/>
  <c r="AH138" i="50"/>
  <c r="AI138" i="50"/>
  <c r="AJ138" i="50"/>
  <c r="D154" i="50"/>
  <c r="AL153" i="50" s="1"/>
  <c r="E154" i="50"/>
  <c r="F154" i="50"/>
  <c r="AL154" i="50" s="1"/>
  <c r="G154" i="50"/>
  <c r="H154" i="50"/>
  <c r="I154" i="50"/>
  <c r="AM154" i="50" s="1"/>
  <c r="J154" i="50"/>
  <c r="K154" i="50"/>
  <c r="L154" i="50"/>
  <c r="M154" i="50"/>
  <c r="N154" i="50"/>
  <c r="O154" i="50"/>
  <c r="P154" i="50"/>
  <c r="Q154" i="50"/>
  <c r="R154" i="50"/>
  <c r="S154" i="50"/>
  <c r="T154" i="50"/>
  <c r="U154" i="50"/>
  <c r="V154" i="50"/>
  <c r="W154" i="50"/>
  <c r="X154" i="50"/>
  <c r="Y154" i="50"/>
  <c r="Z154" i="50"/>
  <c r="AA154" i="50"/>
  <c r="AB154" i="50"/>
  <c r="AC154" i="50"/>
  <c r="AD154" i="50"/>
  <c r="AE154" i="50"/>
  <c r="AF154" i="50"/>
  <c r="AG154" i="50"/>
  <c r="D164" i="50"/>
  <c r="AL163" i="50" s="1"/>
  <c r="E164" i="50"/>
  <c r="F164" i="50"/>
  <c r="AL164" i="50" s="1"/>
  <c r="G164" i="50"/>
  <c r="H164" i="50"/>
  <c r="I164" i="50"/>
  <c r="AM164" i="50" s="1"/>
  <c r="J164" i="50"/>
  <c r="K164" i="50"/>
  <c r="L164" i="50"/>
  <c r="M164" i="50"/>
  <c r="N164" i="50"/>
  <c r="O164" i="50"/>
  <c r="P164" i="50"/>
  <c r="Q164" i="50"/>
  <c r="R164" i="50"/>
  <c r="S164" i="50"/>
  <c r="T164" i="50"/>
  <c r="U164" i="50"/>
  <c r="V164" i="50"/>
  <c r="W164" i="50"/>
  <c r="X164" i="50"/>
  <c r="Y164" i="50"/>
  <c r="Z164" i="50"/>
  <c r="AA164" i="50"/>
  <c r="AB164" i="50"/>
  <c r="AC164" i="50"/>
  <c r="AD164" i="50"/>
  <c r="AE164" i="50"/>
  <c r="AF164" i="50"/>
  <c r="AG164" i="50"/>
  <c r="AH164" i="50"/>
  <c r="AI164" i="50"/>
  <c r="AJ164" i="50"/>
  <c r="D168" i="50"/>
  <c r="AL167" i="50" s="1"/>
  <c r="E168" i="50"/>
  <c r="F168" i="50"/>
  <c r="AL168" i="50" s="1"/>
  <c r="G168" i="50"/>
  <c r="H168" i="50"/>
  <c r="I168" i="50"/>
  <c r="AM168" i="50" s="1"/>
  <c r="J168" i="50"/>
  <c r="K168" i="50"/>
  <c r="L168" i="50"/>
  <c r="M168" i="50"/>
  <c r="N168" i="50"/>
  <c r="O168" i="50"/>
  <c r="P168" i="50"/>
  <c r="Q168" i="50"/>
  <c r="R168" i="50"/>
  <c r="S168" i="50"/>
  <c r="T168" i="50"/>
  <c r="U168" i="50"/>
  <c r="V168" i="50"/>
  <c r="W168" i="50"/>
  <c r="X168" i="50"/>
  <c r="Y168" i="50"/>
  <c r="Z168" i="50"/>
  <c r="AA168" i="50"/>
  <c r="AB168" i="50"/>
  <c r="AC168" i="50"/>
  <c r="AD168" i="50"/>
  <c r="AE168" i="50"/>
  <c r="AF168" i="50"/>
  <c r="AG168" i="50"/>
  <c r="AH168" i="50"/>
  <c r="AI168" i="50"/>
  <c r="AJ168" i="50"/>
  <c r="D181" i="50"/>
  <c r="AL180" i="50" s="1"/>
  <c r="E181" i="50"/>
  <c r="F181" i="50"/>
  <c r="AL181" i="50" s="1"/>
  <c r="G181" i="50"/>
  <c r="H181" i="50"/>
  <c r="I181" i="50"/>
  <c r="AM181" i="50" s="1"/>
  <c r="J181" i="50"/>
  <c r="K181" i="50"/>
  <c r="L181" i="50"/>
  <c r="M181" i="50"/>
  <c r="N181" i="50"/>
  <c r="O181" i="50"/>
  <c r="P181" i="50"/>
  <c r="Q181" i="50"/>
  <c r="R181" i="50"/>
  <c r="S181" i="50"/>
  <c r="T181" i="50"/>
  <c r="U181" i="50"/>
  <c r="V181" i="50"/>
  <c r="W181" i="50"/>
  <c r="X181" i="50"/>
  <c r="Y181" i="50"/>
  <c r="Z181" i="50"/>
  <c r="AA181" i="50"/>
  <c r="AB181" i="50"/>
  <c r="AC181" i="50"/>
  <c r="AD181" i="50"/>
  <c r="AE181" i="50"/>
  <c r="AF181" i="50"/>
  <c r="AG181" i="50"/>
  <c r="AH181" i="50"/>
  <c r="AI181" i="50"/>
  <c r="AJ181" i="50"/>
  <c r="D194" i="50"/>
  <c r="AL193" i="50" s="1"/>
  <c r="E194" i="50"/>
  <c r="F194" i="50"/>
  <c r="AL194" i="50" s="1"/>
  <c r="G194" i="50"/>
  <c r="H194" i="50"/>
  <c r="I194" i="50"/>
  <c r="AM194" i="50" s="1"/>
  <c r="J194" i="50"/>
  <c r="K194" i="50"/>
  <c r="L194" i="50"/>
  <c r="M194" i="50"/>
  <c r="N194" i="50"/>
  <c r="O194" i="50"/>
  <c r="P194" i="50"/>
  <c r="Q194" i="50"/>
  <c r="R194" i="50"/>
  <c r="S194" i="50"/>
  <c r="T194" i="50"/>
  <c r="U194" i="50"/>
  <c r="V194" i="50"/>
  <c r="W194" i="50"/>
  <c r="X194" i="50"/>
  <c r="Y194" i="50"/>
  <c r="Z194" i="50"/>
  <c r="AA194" i="50"/>
  <c r="AB194" i="50"/>
  <c r="AC194" i="50"/>
  <c r="AD194" i="50"/>
  <c r="AE194" i="50"/>
  <c r="AF194" i="50"/>
  <c r="AG194" i="50"/>
  <c r="AH194" i="50"/>
  <c r="AI194" i="50"/>
  <c r="AJ194" i="50"/>
  <c r="D204" i="50"/>
  <c r="AL203" i="50" s="1"/>
  <c r="E204" i="50"/>
  <c r="F204" i="50"/>
  <c r="AL204" i="50" s="1"/>
  <c r="G204" i="50"/>
  <c r="H204" i="50"/>
  <c r="I204" i="50"/>
  <c r="AM204" i="50" s="1"/>
  <c r="J204" i="50"/>
  <c r="K204" i="50"/>
  <c r="L204" i="50"/>
  <c r="M204" i="50"/>
  <c r="N204" i="50"/>
  <c r="O204" i="50"/>
  <c r="P204" i="50"/>
  <c r="Q204" i="50"/>
  <c r="R204" i="50"/>
  <c r="S204" i="50"/>
  <c r="T204" i="50"/>
  <c r="U204" i="50"/>
  <c r="V204" i="50"/>
  <c r="W204" i="50"/>
  <c r="X204" i="50"/>
  <c r="Y204" i="50"/>
  <c r="Z204" i="50"/>
  <c r="AA204" i="50"/>
  <c r="AB204" i="50"/>
  <c r="AC204" i="50"/>
  <c r="AD204" i="50"/>
  <c r="AE204" i="50"/>
  <c r="AF204" i="50"/>
  <c r="AG204" i="50"/>
  <c r="AH204" i="50"/>
  <c r="AI204" i="50"/>
  <c r="AJ204" i="50"/>
  <c r="D221" i="50"/>
  <c r="AL220" i="50" s="1"/>
  <c r="E221" i="50"/>
  <c r="F221" i="50"/>
  <c r="AL221" i="50" s="1"/>
  <c r="G221" i="50"/>
  <c r="H221" i="50"/>
  <c r="I221" i="50"/>
  <c r="AM221" i="50" s="1"/>
  <c r="J221" i="50"/>
  <c r="K221" i="50"/>
  <c r="L221" i="50"/>
  <c r="M221" i="50"/>
  <c r="N221" i="50"/>
  <c r="O221" i="50"/>
  <c r="P221" i="50"/>
  <c r="Q221" i="50"/>
  <c r="R221" i="50"/>
  <c r="S221" i="50"/>
  <c r="T221" i="50"/>
  <c r="U221" i="50"/>
  <c r="V221" i="50"/>
  <c r="W221" i="50"/>
  <c r="X221" i="50"/>
  <c r="Y221" i="50"/>
  <c r="Z221" i="50"/>
  <c r="AA221" i="50"/>
  <c r="AB221" i="50"/>
  <c r="AC221" i="50"/>
  <c r="AD221" i="50"/>
  <c r="AE221" i="50"/>
  <c r="AF221" i="50"/>
  <c r="AG221" i="50"/>
  <c r="AH221" i="50"/>
  <c r="AI221" i="50"/>
  <c r="AJ221" i="50"/>
  <c r="G9" i="49"/>
  <c r="AO8" i="49" s="1"/>
  <c r="H9" i="49"/>
  <c r="I9" i="49"/>
  <c r="J9" i="49"/>
  <c r="K9" i="49"/>
  <c r="L9" i="49"/>
  <c r="M9" i="49"/>
  <c r="N9" i="49"/>
  <c r="O9" i="49"/>
  <c r="P9" i="49"/>
  <c r="Q9" i="49"/>
  <c r="R9" i="49"/>
  <c r="S9" i="49"/>
  <c r="T9" i="49"/>
  <c r="U9" i="49"/>
  <c r="V9" i="49"/>
  <c r="W9" i="49"/>
  <c r="AO9" i="49" s="1"/>
  <c r="X9" i="49"/>
  <c r="Y9" i="49"/>
  <c r="Z9" i="49"/>
  <c r="AA9" i="49"/>
  <c r="AB9" i="49"/>
  <c r="AC9" i="49"/>
  <c r="AD9" i="49"/>
  <c r="AE9" i="49"/>
  <c r="AF9" i="49"/>
  <c r="AG9" i="49"/>
  <c r="AH9" i="49"/>
  <c r="AI9" i="49"/>
  <c r="AJ9" i="49"/>
  <c r="AK9" i="49"/>
  <c r="AL9" i="49"/>
  <c r="AM9" i="49"/>
  <c r="G11" i="49"/>
  <c r="AO10" i="49" s="1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AO11" i="49" s="1"/>
  <c r="X11" i="49"/>
  <c r="Y11" i="49"/>
  <c r="Z11" i="49"/>
  <c r="AA11" i="49"/>
  <c r="AB11" i="49"/>
  <c r="AC11" i="49"/>
  <c r="AD11" i="49"/>
  <c r="AE11" i="49"/>
  <c r="AF11" i="49"/>
  <c r="AG11" i="49"/>
  <c r="AH11" i="49"/>
  <c r="AI11" i="49"/>
  <c r="AJ11" i="49"/>
  <c r="AK11" i="49"/>
  <c r="AL11" i="49"/>
  <c r="AM11" i="49"/>
  <c r="G14" i="49"/>
  <c r="AO13" i="49" s="1"/>
  <c r="H14" i="49"/>
  <c r="I14" i="49"/>
  <c r="J14" i="49"/>
  <c r="K14" i="49"/>
  <c r="L14" i="49"/>
  <c r="M14" i="49"/>
  <c r="N14" i="49"/>
  <c r="O14" i="49"/>
  <c r="P14" i="49"/>
  <c r="Q14" i="49"/>
  <c r="R14" i="49"/>
  <c r="S14" i="49"/>
  <c r="T14" i="49"/>
  <c r="U14" i="49"/>
  <c r="V14" i="49"/>
  <c r="W14" i="49"/>
  <c r="AO14" i="49" s="1"/>
  <c r="X14" i="49"/>
  <c r="Y14" i="49"/>
  <c r="Z14" i="49"/>
  <c r="AA14" i="49"/>
  <c r="AB14" i="49"/>
  <c r="AC14" i="49"/>
  <c r="AD14" i="49"/>
  <c r="AE14" i="49"/>
  <c r="AF14" i="49"/>
  <c r="AG14" i="49"/>
  <c r="AH14" i="49"/>
  <c r="AI14" i="49"/>
  <c r="AJ14" i="49"/>
  <c r="AK14" i="49"/>
  <c r="AL14" i="49"/>
  <c r="AM14" i="49"/>
  <c r="G16" i="49"/>
  <c r="AO15" i="49" s="1"/>
  <c r="H16" i="49"/>
  <c r="I16" i="49"/>
  <c r="J16" i="49"/>
  <c r="K16" i="49"/>
  <c r="L16" i="49"/>
  <c r="M16" i="49"/>
  <c r="N16" i="49"/>
  <c r="O16" i="49"/>
  <c r="P16" i="49"/>
  <c r="Q16" i="49"/>
  <c r="R16" i="49"/>
  <c r="S16" i="49"/>
  <c r="T16" i="49"/>
  <c r="U16" i="49"/>
  <c r="V16" i="49"/>
  <c r="W16" i="49"/>
  <c r="X16" i="49"/>
  <c r="Y16" i="49"/>
  <c r="Z16" i="49"/>
  <c r="AA16" i="49"/>
  <c r="AB16" i="49"/>
  <c r="AC16" i="49"/>
  <c r="AD16" i="49"/>
  <c r="AE16" i="49"/>
  <c r="AF16" i="49"/>
  <c r="AG16" i="49"/>
  <c r="AH16" i="49"/>
  <c r="AI16" i="49"/>
  <c r="AJ16" i="49"/>
  <c r="AK16" i="49"/>
  <c r="AL16" i="49"/>
  <c r="AM16" i="49"/>
  <c r="AO16" i="49"/>
  <c r="G20" i="49"/>
  <c r="AO19" i="49" s="1"/>
  <c r="H20" i="49"/>
  <c r="I20" i="49"/>
  <c r="J20" i="49"/>
  <c r="K20" i="49"/>
  <c r="L20" i="49"/>
  <c r="M20" i="49"/>
  <c r="N20" i="49"/>
  <c r="O20" i="49"/>
  <c r="P20" i="49"/>
  <c r="Q20" i="49"/>
  <c r="R20" i="49"/>
  <c r="S20" i="49"/>
  <c r="T20" i="49"/>
  <c r="U20" i="49"/>
  <c r="V20" i="49"/>
  <c r="W20" i="49"/>
  <c r="X20" i="49"/>
  <c r="Y20" i="49"/>
  <c r="Z20" i="49"/>
  <c r="AA20" i="49"/>
  <c r="AB20" i="49"/>
  <c r="AC20" i="49"/>
  <c r="AD20" i="49"/>
  <c r="AE20" i="49"/>
  <c r="AF20" i="49"/>
  <c r="AG20" i="49"/>
  <c r="AH20" i="49"/>
  <c r="AI20" i="49"/>
  <c r="AJ20" i="49"/>
  <c r="AK20" i="49"/>
  <c r="AL20" i="49"/>
  <c r="AM20" i="49"/>
  <c r="AO20" i="49"/>
  <c r="G25" i="49"/>
  <c r="AO24" i="49" s="1"/>
  <c r="H25" i="49"/>
  <c r="I25" i="49"/>
  <c r="J25" i="49"/>
  <c r="K25" i="49"/>
  <c r="L25" i="49"/>
  <c r="M25" i="49"/>
  <c r="N25" i="49"/>
  <c r="O25" i="49"/>
  <c r="P25" i="49"/>
  <c r="Q25" i="49"/>
  <c r="R25" i="49"/>
  <c r="S25" i="49"/>
  <c r="T25" i="49"/>
  <c r="U25" i="49"/>
  <c r="V25" i="49"/>
  <c r="W25" i="49"/>
  <c r="AO25" i="49" s="1"/>
  <c r="X25" i="49"/>
  <c r="Y25" i="49"/>
  <c r="Z25" i="49"/>
  <c r="AA25" i="49"/>
  <c r="AB25" i="49"/>
  <c r="AC25" i="49"/>
  <c r="AD25" i="49"/>
  <c r="AE25" i="49"/>
  <c r="AF25" i="49"/>
  <c r="AG25" i="49"/>
  <c r="AH25" i="49"/>
  <c r="AI25" i="49"/>
  <c r="AJ25" i="49"/>
  <c r="AK25" i="49"/>
  <c r="AL25" i="49"/>
  <c r="AM25" i="49"/>
  <c r="G27" i="49"/>
  <c r="AO26" i="49" s="1"/>
  <c r="H27" i="49"/>
  <c r="I27" i="49"/>
  <c r="J27" i="49"/>
  <c r="K27" i="49"/>
  <c r="L27" i="49"/>
  <c r="M27" i="49"/>
  <c r="N27" i="49"/>
  <c r="O27" i="49"/>
  <c r="P27" i="49"/>
  <c r="Q27" i="49"/>
  <c r="R27" i="49"/>
  <c r="S27" i="49"/>
  <c r="T27" i="49"/>
  <c r="U27" i="49"/>
  <c r="V27" i="49"/>
  <c r="W27" i="49"/>
  <c r="AO27" i="49" s="1"/>
  <c r="X27" i="49"/>
  <c r="Y27" i="49"/>
  <c r="Z27" i="49"/>
  <c r="AA27" i="49"/>
  <c r="AB27" i="49"/>
  <c r="AC27" i="49"/>
  <c r="AD27" i="49"/>
  <c r="AE27" i="49"/>
  <c r="AF27" i="49"/>
  <c r="AG27" i="49"/>
  <c r="AH27" i="49"/>
  <c r="AI27" i="49"/>
  <c r="AJ27" i="49"/>
  <c r="AK27" i="49"/>
  <c r="AL27" i="49"/>
  <c r="AM27" i="49"/>
  <c r="G30" i="49"/>
  <c r="AO29" i="49" s="1"/>
  <c r="H30" i="49"/>
  <c r="I30" i="49"/>
  <c r="J30" i="49"/>
  <c r="K30" i="49"/>
  <c r="L30" i="49"/>
  <c r="M30" i="49"/>
  <c r="N30" i="49"/>
  <c r="O30" i="49"/>
  <c r="P30" i="49"/>
  <c r="Q30" i="49"/>
  <c r="R30" i="49"/>
  <c r="S30" i="49"/>
  <c r="T30" i="49"/>
  <c r="U30" i="49"/>
  <c r="V30" i="49"/>
  <c r="W30" i="49"/>
  <c r="AO30" i="49" s="1"/>
  <c r="X30" i="49"/>
  <c r="Y30" i="49"/>
  <c r="Z30" i="49"/>
  <c r="AA30" i="49"/>
  <c r="AB30" i="49"/>
  <c r="AC30" i="49"/>
  <c r="AD30" i="49"/>
  <c r="AE30" i="49"/>
  <c r="AF30" i="49"/>
  <c r="AG30" i="49"/>
  <c r="AH30" i="49"/>
  <c r="AI30" i="49"/>
  <c r="AJ30" i="49"/>
  <c r="AK30" i="49"/>
  <c r="AL30" i="49"/>
  <c r="AM30" i="49"/>
  <c r="G40" i="49"/>
  <c r="AO39" i="49" s="1"/>
  <c r="H40" i="49"/>
  <c r="I40" i="49"/>
  <c r="J40" i="49"/>
  <c r="K40" i="49"/>
  <c r="L40" i="49"/>
  <c r="M40" i="49"/>
  <c r="N40" i="49"/>
  <c r="O40" i="49"/>
  <c r="P40" i="49"/>
  <c r="Q40" i="49"/>
  <c r="R40" i="49"/>
  <c r="S40" i="49"/>
  <c r="T40" i="49"/>
  <c r="U40" i="49"/>
  <c r="V40" i="49"/>
  <c r="W40" i="49"/>
  <c r="AO40" i="49" s="1"/>
  <c r="X40" i="49"/>
  <c r="Y40" i="49"/>
  <c r="Z40" i="49"/>
  <c r="AA40" i="49"/>
  <c r="AB40" i="49"/>
  <c r="AC40" i="49"/>
  <c r="AD40" i="49"/>
  <c r="AE40" i="49"/>
  <c r="AF40" i="49"/>
  <c r="AG40" i="49"/>
  <c r="AH40" i="49"/>
  <c r="AI40" i="49"/>
  <c r="AJ40" i="49"/>
  <c r="AK40" i="49"/>
  <c r="AL40" i="49"/>
  <c r="AM40" i="49"/>
  <c r="G45" i="49"/>
  <c r="AO44" i="49" s="1"/>
  <c r="H45" i="49"/>
  <c r="I45" i="49"/>
  <c r="J45" i="49"/>
  <c r="K45" i="49"/>
  <c r="L45" i="49"/>
  <c r="M45" i="49"/>
  <c r="N45" i="49"/>
  <c r="AP45" i="49" s="1"/>
  <c r="O45" i="49"/>
  <c r="P45" i="49"/>
  <c r="Q45" i="49"/>
  <c r="R45" i="49"/>
  <c r="S45" i="49"/>
  <c r="T45" i="49"/>
  <c r="U45" i="49"/>
  <c r="V45" i="49"/>
  <c r="W45" i="49"/>
  <c r="X45" i="49"/>
  <c r="Y45" i="49"/>
  <c r="Z45" i="49"/>
  <c r="AA45" i="49"/>
  <c r="AB45" i="49"/>
  <c r="AC45" i="49"/>
  <c r="AD45" i="49"/>
  <c r="AE45" i="49"/>
  <c r="AF45" i="49"/>
  <c r="AG45" i="49"/>
  <c r="AH45" i="49"/>
  <c r="AI45" i="49"/>
  <c r="AJ45" i="49"/>
  <c r="AK45" i="49"/>
  <c r="AL45" i="49"/>
  <c r="AM45" i="49"/>
  <c r="AO45" i="49"/>
  <c r="G48" i="49"/>
  <c r="AO47" i="49" s="1"/>
  <c r="H48" i="49"/>
  <c r="I48" i="49"/>
  <c r="J48" i="49"/>
  <c r="K48" i="49"/>
  <c r="L48" i="49"/>
  <c r="M48" i="49"/>
  <c r="N48" i="49"/>
  <c r="O48" i="49"/>
  <c r="P48" i="49"/>
  <c r="Q48" i="49"/>
  <c r="R48" i="49"/>
  <c r="S48" i="49"/>
  <c r="T48" i="49"/>
  <c r="U48" i="49"/>
  <c r="V48" i="49"/>
  <c r="W48" i="49"/>
  <c r="AO48" i="49" s="1"/>
  <c r="X48" i="49"/>
  <c r="Y48" i="49"/>
  <c r="Z48" i="49"/>
  <c r="AA48" i="49"/>
  <c r="AB48" i="49"/>
  <c r="AC48" i="49"/>
  <c r="AD48" i="49"/>
  <c r="AE48" i="49"/>
  <c r="AF48" i="49"/>
  <c r="AG48" i="49"/>
  <c r="AH48" i="49"/>
  <c r="AI48" i="49"/>
  <c r="AJ48" i="49"/>
  <c r="AK48" i="49"/>
  <c r="AL48" i="49"/>
  <c r="AM48" i="49"/>
  <c r="G52" i="49"/>
  <c r="AO51" i="49" s="1"/>
  <c r="H52" i="49"/>
  <c r="I52" i="49"/>
  <c r="J52" i="49"/>
  <c r="K52" i="49"/>
  <c r="L52" i="49"/>
  <c r="M52" i="49"/>
  <c r="N52" i="49"/>
  <c r="O52" i="49"/>
  <c r="P52" i="49"/>
  <c r="Q52" i="49"/>
  <c r="R52" i="49"/>
  <c r="S52" i="49"/>
  <c r="T52" i="49"/>
  <c r="U52" i="49"/>
  <c r="V52" i="49"/>
  <c r="W52" i="49"/>
  <c r="AO52" i="49" s="1"/>
  <c r="X52" i="49"/>
  <c r="Y52" i="49"/>
  <c r="Z52" i="49"/>
  <c r="AA52" i="49"/>
  <c r="AB52" i="49"/>
  <c r="AC52" i="49"/>
  <c r="AD52" i="49"/>
  <c r="AE52" i="49"/>
  <c r="AF52" i="49"/>
  <c r="AG52" i="49"/>
  <c r="AH52" i="49"/>
  <c r="AI52" i="49"/>
  <c r="AJ52" i="49"/>
  <c r="AK52" i="49"/>
  <c r="AL52" i="49"/>
  <c r="AM52" i="49"/>
  <c r="G54" i="49"/>
  <c r="AO53" i="49" s="1"/>
  <c r="H54" i="49"/>
  <c r="I54" i="49"/>
  <c r="J54" i="49"/>
  <c r="K54" i="49"/>
  <c r="L54" i="49"/>
  <c r="M54" i="49"/>
  <c r="N54" i="49"/>
  <c r="O54" i="49"/>
  <c r="P54" i="49"/>
  <c r="Q54" i="49"/>
  <c r="R54" i="49"/>
  <c r="S54" i="49"/>
  <c r="T54" i="49"/>
  <c r="U54" i="49"/>
  <c r="V54" i="49"/>
  <c r="W54" i="49"/>
  <c r="AO54" i="49" s="1"/>
  <c r="X54" i="49"/>
  <c r="Y54" i="49"/>
  <c r="Z54" i="49"/>
  <c r="AA54" i="49"/>
  <c r="AB54" i="49"/>
  <c r="AC54" i="49"/>
  <c r="AD54" i="49"/>
  <c r="AE54" i="49"/>
  <c r="AF54" i="49"/>
  <c r="AG54" i="49"/>
  <c r="AH54" i="49"/>
  <c r="AI54" i="49"/>
  <c r="AJ54" i="49"/>
  <c r="AK54" i="49"/>
  <c r="AL54" i="49"/>
  <c r="AM54" i="49"/>
  <c r="G59" i="49"/>
  <c r="AO58" i="49" s="1"/>
  <c r="H59" i="49"/>
  <c r="I59" i="49"/>
  <c r="J59" i="49"/>
  <c r="K59" i="49"/>
  <c r="L59" i="49"/>
  <c r="M59" i="49"/>
  <c r="N59" i="49"/>
  <c r="O59" i="49"/>
  <c r="P59" i="49"/>
  <c r="Q59" i="49"/>
  <c r="R59" i="49"/>
  <c r="S59" i="49"/>
  <c r="T59" i="49"/>
  <c r="U59" i="49"/>
  <c r="V59" i="49"/>
  <c r="W59" i="49"/>
  <c r="X59" i="49"/>
  <c r="Y59" i="49"/>
  <c r="Z59" i="49"/>
  <c r="AA59" i="49"/>
  <c r="AB59" i="49"/>
  <c r="AC59" i="49"/>
  <c r="AD59" i="49"/>
  <c r="AE59" i="49"/>
  <c r="AF59" i="49"/>
  <c r="AG59" i="49"/>
  <c r="AH59" i="49"/>
  <c r="AI59" i="49"/>
  <c r="AJ59" i="49"/>
  <c r="AK59" i="49"/>
  <c r="AL59" i="49"/>
  <c r="AM59" i="49"/>
  <c r="AO59" i="49"/>
  <c r="G64" i="49"/>
  <c r="AO63" i="49" s="1"/>
  <c r="H64" i="49"/>
  <c r="I64" i="49"/>
  <c r="J64" i="49"/>
  <c r="K64" i="49"/>
  <c r="L64" i="49"/>
  <c r="M64" i="49"/>
  <c r="N64" i="49"/>
  <c r="AP64" i="49" s="1"/>
  <c r="O64" i="49"/>
  <c r="P64" i="49"/>
  <c r="Q64" i="49"/>
  <c r="R64" i="49"/>
  <c r="S64" i="49"/>
  <c r="T64" i="49"/>
  <c r="U64" i="49"/>
  <c r="V64" i="49"/>
  <c r="W64" i="49"/>
  <c r="X64" i="49"/>
  <c r="Y64" i="49"/>
  <c r="Z64" i="49"/>
  <c r="AA64" i="49"/>
  <c r="AB64" i="49"/>
  <c r="AC64" i="49"/>
  <c r="AD64" i="49"/>
  <c r="AE64" i="49"/>
  <c r="AF64" i="49"/>
  <c r="AG64" i="49"/>
  <c r="AH64" i="49"/>
  <c r="AI64" i="49"/>
  <c r="AJ64" i="49"/>
  <c r="AK64" i="49"/>
  <c r="AL64" i="49"/>
  <c r="AM64" i="49"/>
  <c r="AO64" i="49"/>
  <c r="G66" i="49"/>
  <c r="AO65" i="49" s="1"/>
  <c r="H66" i="49"/>
  <c r="I66" i="49"/>
  <c r="J66" i="49"/>
  <c r="K66" i="49"/>
  <c r="L66" i="49"/>
  <c r="M66" i="49"/>
  <c r="N66" i="49"/>
  <c r="AP66" i="49" s="1"/>
  <c r="O66" i="49"/>
  <c r="P66" i="49"/>
  <c r="Q66" i="49"/>
  <c r="Q74" i="49" s="1"/>
  <c r="R66" i="49"/>
  <c r="S66" i="49"/>
  <c r="T66" i="49"/>
  <c r="U66" i="49"/>
  <c r="V66" i="49"/>
  <c r="W66" i="49"/>
  <c r="AO66" i="49" s="1"/>
  <c r="X66" i="49"/>
  <c r="Y66" i="49"/>
  <c r="Y74" i="49" s="1"/>
  <c r="Z66" i="49"/>
  <c r="AA66" i="49"/>
  <c r="AB66" i="49"/>
  <c r="AC66" i="49"/>
  <c r="AD66" i="49"/>
  <c r="AE66" i="49"/>
  <c r="AF66" i="49"/>
  <c r="AG66" i="49"/>
  <c r="AH66" i="49"/>
  <c r="AI66" i="49"/>
  <c r="AJ66" i="49"/>
  <c r="AK66" i="49"/>
  <c r="AL66" i="49"/>
  <c r="AM66" i="49"/>
  <c r="G68" i="49"/>
  <c r="AO67" i="49" s="1"/>
  <c r="H68" i="49"/>
  <c r="I68" i="49"/>
  <c r="J68" i="49"/>
  <c r="K68" i="49"/>
  <c r="L68" i="49"/>
  <c r="M68" i="49"/>
  <c r="N68" i="49"/>
  <c r="O68" i="49"/>
  <c r="P68" i="49"/>
  <c r="Q68" i="49"/>
  <c r="R68" i="49"/>
  <c r="S68" i="49"/>
  <c r="T68" i="49"/>
  <c r="U68" i="49"/>
  <c r="V68" i="49"/>
  <c r="W68" i="49"/>
  <c r="AO68" i="49" s="1"/>
  <c r="X68" i="49"/>
  <c r="Y68" i="49"/>
  <c r="Z68" i="49"/>
  <c r="AA68" i="49"/>
  <c r="AB68" i="49"/>
  <c r="AC68" i="49"/>
  <c r="AD68" i="49"/>
  <c r="AE68" i="49"/>
  <c r="AF68" i="49"/>
  <c r="AG68" i="49"/>
  <c r="AH68" i="49"/>
  <c r="AI68" i="49"/>
  <c r="AJ68" i="49"/>
  <c r="AK68" i="49"/>
  <c r="AK74" i="49" s="1"/>
  <c r="AL68" i="49"/>
  <c r="AM68" i="49"/>
  <c r="G73" i="49"/>
  <c r="H73" i="49"/>
  <c r="I73" i="49"/>
  <c r="J73" i="49"/>
  <c r="K73" i="49"/>
  <c r="L73" i="49"/>
  <c r="M73" i="49"/>
  <c r="M74" i="49" s="1"/>
  <c r="N73" i="49"/>
  <c r="O73" i="49"/>
  <c r="P73" i="49"/>
  <c r="Q73" i="49"/>
  <c r="R73" i="49"/>
  <c r="S73" i="49"/>
  <c r="T73" i="49"/>
  <c r="U73" i="49"/>
  <c r="V73" i="49"/>
  <c r="W73" i="49"/>
  <c r="X73" i="49"/>
  <c r="Y73" i="49"/>
  <c r="Z73" i="49"/>
  <c r="AA73" i="49"/>
  <c r="AB73" i="49"/>
  <c r="AC73" i="49"/>
  <c r="AD73" i="49"/>
  <c r="AE73" i="49"/>
  <c r="AF73" i="49"/>
  <c r="AG73" i="49"/>
  <c r="AH73" i="49"/>
  <c r="AI73" i="49"/>
  <c r="AI74" i="49" s="1"/>
  <c r="AJ73" i="49"/>
  <c r="AK73" i="49"/>
  <c r="AL73" i="49"/>
  <c r="AM73" i="49"/>
  <c r="AA74" i="49"/>
  <c r="E30" i="48"/>
  <c r="F30" i="48"/>
  <c r="G30" i="48"/>
  <c r="H30" i="48"/>
  <c r="I30" i="48"/>
  <c r="J30" i="48"/>
  <c r="K30" i="48"/>
  <c r="K36" i="48" s="1"/>
  <c r="L30" i="48"/>
  <c r="M30" i="48"/>
  <c r="AT30" i="48" s="1"/>
  <c r="N30" i="48"/>
  <c r="O30" i="48"/>
  <c r="P30" i="48"/>
  <c r="AU30" i="48" s="1"/>
  <c r="Q30" i="48"/>
  <c r="R30" i="48"/>
  <c r="S30" i="48"/>
  <c r="T30" i="48"/>
  <c r="T36" i="48" s="1"/>
  <c r="U30" i="48"/>
  <c r="V30" i="48"/>
  <c r="V36" i="48" s="1"/>
  <c r="W30" i="48"/>
  <c r="X30" i="48"/>
  <c r="Y30" i="48"/>
  <c r="Z30" i="48"/>
  <c r="AA30" i="48"/>
  <c r="AB30" i="48"/>
  <c r="AC30" i="48"/>
  <c r="AD30" i="48"/>
  <c r="AE30" i="48"/>
  <c r="AF30" i="48"/>
  <c r="AG30" i="48"/>
  <c r="AH30" i="48"/>
  <c r="AI30" i="48"/>
  <c r="AI36" i="48" s="1"/>
  <c r="AJ30" i="48"/>
  <c r="AK30" i="48"/>
  <c r="AL30" i="48"/>
  <c r="AM30" i="48"/>
  <c r="AN30" i="48"/>
  <c r="AO30" i="48"/>
  <c r="AP30" i="48"/>
  <c r="AQ30" i="48"/>
  <c r="E33" i="48"/>
  <c r="AS33" i="48" s="1"/>
  <c r="F33" i="48"/>
  <c r="G33" i="48"/>
  <c r="H33" i="48"/>
  <c r="I33" i="48"/>
  <c r="J33" i="48"/>
  <c r="K33" i="48"/>
  <c r="L33" i="48"/>
  <c r="M33" i="48"/>
  <c r="N33" i="48"/>
  <c r="O33" i="48"/>
  <c r="P33" i="48"/>
  <c r="Q33" i="48"/>
  <c r="R33" i="48"/>
  <c r="S33" i="48"/>
  <c r="T33" i="48"/>
  <c r="U33" i="48"/>
  <c r="V33" i="48"/>
  <c r="W33" i="48"/>
  <c r="X33" i="48"/>
  <c r="Y33" i="48"/>
  <c r="Z33" i="48"/>
  <c r="AA33" i="48"/>
  <c r="AB33" i="48"/>
  <c r="AC33" i="48"/>
  <c r="AD33" i="48"/>
  <c r="AE33" i="48"/>
  <c r="AF33" i="48"/>
  <c r="AG33" i="48"/>
  <c r="AH33" i="48"/>
  <c r="AI33" i="48"/>
  <c r="AJ33" i="48"/>
  <c r="AK33" i="48"/>
  <c r="AL33" i="48"/>
  <c r="AM33" i="48"/>
  <c r="AN33" i="48"/>
  <c r="AO33" i="48"/>
  <c r="AP33" i="48"/>
  <c r="AQ33" i="48"/>
  <c r="E35" i="48"/>
  <c r="F35" i="48"/>
  <c r="G35" i="48"/>
  <c r="H35" i="48"/>
  <c r="I35" i="48"/>
  <c r="J35" i="48"/>
  <c r="K35" i="48"/>
  <c r="L35" i="48"/>
  <c r="M35" i="48"/>
  <c r="N35" i="48"/>
  <c r="N36" i="48" s="1"/>
  <c r="O35" i="48"/>
  <c r="P35" i="48"/>
  <c r="Q35" i="48"/>
  <c r="R35" i="48"/>
  <c r="S35" i="48"/>
  <c r="T35" i="48"/>
  <c r="U35" i="48"/>
  <c r="V35" i="48"/>
  <c r="W35" i="48"/>
  <c r="X35" i="48"/>
  <c r="Y35" i="48"/>
  <c r="Z35" i="48"/>
  <c r="Z36" i="48" s="1"/>
  <c r="AA35" i="48"/>
  <c r="AB35" i="48"/>
  <c r="AC35" i="48"/>
  <c r="AD35" i="48"/>
  <c r="AE35" i="48"/>
  <c r="AF35" i="48"/>
  <c r="AG35" i="48"/>
  <c r="AH35" i="48"/>
  <c r="AI35" i="48"/>
  <c r="AJ35" i="48"/>
  <c r="AK35" i="48"/>
  <c r="AL35" i="48"/>
  <c r="AL36" i="48" s="1"/>
  <c r="AM35" i="48"/>
  <c r="AN35" i="48"/>
  <c r="AN36" i="48" s="1"/>
  <c r="AO35" i="48"/>
  <c r="AP35" i="48"/>
  <c r="AQ35" i="48"/>
  <c r="AH36" i="48"/>
  <c r="AB36" i="48" l="1"/>
  <c r="J36" i="48"/>
  <c r="AG74" i="49"/>
  <c r="I74" i="49"/>
  <c r="N222" i="50"/>
  <c r="R222" i="50"/>
  <c r="AC222" i="50"/>
  <c r="AA36" i="48"/>
  <c r="AG36" i="48"/>
  <c r="I36" i="48"/>
  <c r="AF74" i="49"/>
  <c r="H74" i="49"/>
  <c r="E222" i="50"/>
  <c r="AT35" i="48"/>
  <c r="AV35" i="48" s="1"/>
  <c r="J74" i="49"/>
  <c r="AD222" i="50"/>
  <c r="AT33" i="48"/>
  <c r="AF36" i="48"/>
  <c r="H36" i="48"/>
  <c r="W74" i="49"/>
  <c r="O74" i="49"/>
  <c r="AP40" i="49"/>
  <c r="AP16" i="49"/>
  <c r="Q222" i="50"/>
  <c r="AL60" i="50"/>
  <c r="AN60" i="50" s="1"/>
  <c r="AH74" i="49"/>
  <c r="W36" i="48"/>
  <c r="AP14" i="49"/>
  <c r="AE222" i="50"/>
  <c r="G222" i="50"/>
  <c r="AC74" i="49"/>
  <c r="U74" i="49"/>
  <c r="AM74" i="49"/>
  <c r="V74" i="49"/>
  <c r="AM36" i="48"/>
  <c r="O36" i="48"/>
  <c r="U36" i="48"/>
  <c r="T74" i="49"/>
  <c r="F222" i="50"/>
  <c r="AN154" i="50"/>
  <c r="AN72" i="50"/>
  <c r="U222" i="50"/>
  <c r="AO36" i="48"/>
  <c r="AO73" i="49"/>
  <c r="AP74" i="49" s="1"/>
  <c r="AB74" i="49"/>
  <c r="P74" i="49"/>
  <c r="AP68" i="49"/>
  <c r="AP48" i="49"/>
  <c r="AP20" i="49"/>
  <c r="AN194" i="50"/>
  <c r="AS30" i="48"/>
  <c r="S222" i="50"/>
  <c r="AN164" i="50"/>
  <c r="AP36" i="48"/>
  <c r="AC36" i="48"/>
  <c r="AU33" i="48"/>
  <c r="AV33" i="48" s="1"/>
  <c r="AL74" i="49"/>
  <c r="Z74" i="49"/>
  <c r="N74" i="49"/>
  <c r="AP52" i="49"/>
  <c r="AP25" i="49"/>
  <c r="AH222" i="50"/>
  <c r="V222" i="50"/>
  <c r="J222" i="50"/>
  <c r="AN31" i="50"/>
  <c r="AA222" i="50"/>
  <c r="O222" i="50"/>
  <c r="Y222" i="50"/>
  <c r="M222" i="50"/>
  <c r="F36" i="48"/>
  <c r="Q36" i="48"/>
  <c r="AK36" i="48"/>
  <c r="Y36" i="48"/>
  <c r="AG222" i="50"/>
  <c r="R74" i="49"/>
  <c r="AS35" i="48"/>
  <c r="AJ36" i="48"/>
  <c r="X36" i="48"/>
  <c r="L36" i="48"/>
  <c r="AJ74" i="49"/>
  <c r="X74" i="49"/>
  <c r="L74" i="49"/>
  <c r="AP54" i="49"/>
  <c r="AP27" i="49"/>
  <c r="AP9" i="49"/>
  <c r="AN168" i="50"/>
  <c r="AI222" i="50"/>
  <c r="W222" i="50"/>
  <c r="K222" i="50"/>
  <c r="AU35" i="48"/>
  <c r="AU36" i="48" s="1"/>
  <c r="K74" i="49"/>
  <c r="AN79" i="50"/>
  <c r="AP59" i="49"/>
  <c r="AP30" i="49"/>
  <c r="AP11" i="49"/>
  <c r="AJ222" i="50"/>
  <c r="X222" i="50"/>
  <c r="L222" i="50"/>
  <c r="AN138" i="50"/>
  <c r="AF222" i="50"/>
  <c r="T222" i="50"/>
  <c r="H222" i="50"/>
  <c r="I222" i="50"/>
  <c r="AN43" i="50"/>
  <c r="AQ36" i="48"/>
  <c r="AE36" i="48"/>
  <c r="S36" i="48"/>
  <c r="G36" i="48"/>
  <c r="AE74" i="49"/>
  <c r="S74" i="49"/>
  <c r="G74" i="49"/>
  <c r="AN90" i="50"/>
  <c r="AN11" i="50"/>
  <c r="AD36" i="48"/>
  <c r="AD74" i="49"/>
  <c r="AN18" i="50"/>
  <c r="R36" i="48"/>
  <c r="Z222" i="50"/>
  <c r="AB222" i="50"/>
  <c r="P222" i="50"/>
  <c r="AK222" i="50"/>
  <c r="AN221" i="50"/>
  <c r="AN129" i="50"/>
  <c r="D222" i="50"/>
  <c r="AO72" i="49"/>
  <c r="AO74" i="49" s="1"/>
  <c r="AP73" i="49"/>
  <c r="AV30" i="48"/>
  <c r="E36" i="48"/>
  <c r="M36" i="48"/>
  <c r="P36" i="48"/>
  <c r="AS36" i="48" l="1"/>
  <c r="AT36" i="48"/>
  <c r="AM222" i="50"/>
  <c r="AN181" i="50"/>
  <c r="AL222" i="50"/>
  <c r="AN204" i="50"/>
  <c r="AQ74" i="49"/>
  <c r="AR74" i="49" s="1"/>
  <c r="AN112" i="50"/>
  <c r="AV36" i="48"/>
  <c r="AN222" i="50" l="1"/>
  <c r="C11" i="42"/>
  <c r="D26" i="42" l="1"/>
  <c r="C9" i="42"/>
  <c r="C24" i="42"/>
  <c r="C14" i="42"/>
  <c r="I26" i="42"/>
  <c r="E289" i="31" l="1"/>
  <c r="C165" i="31"/>
  <c r="F118" i="31"/>
  <c r="E118" i="31"/>
  <c r="D118" i="31"/>
  <c r="C118" i="31"/>
  <c r="F83" i="31"/>
  <c r="E83" i="31"/>
  <c r="D83" i="31"/>
  <c r="C83" i="31"/>
  <c r="D81" i="31"/>
  <c r="D45" i="31"/>
  <c r="F339" i="31" l="1"/>
  <c r="E339" i="31"/>
  <c r="D339" i="31"/>
  <c r="C339" i="31"/>
  <c r="E320" i="31"/>
  <c r="D320" i="31"/>
  <c r="F320" i="31"/>
  <c r="C320" i="31"/>
  <c r="C313" i="31"/>
  <c r="F311" i="31"/>
  <c r="E311" i="31"/>
  <c r="D311" i="31"/>
  <c r="C311" i="31"/>
  <c r="F81" i="31" l="1"/>
  <c r="E81" i="31"/>
  <c r="C81" i="31"/>
  <c r="E74" i="31"/>
  <c r="C6" i="31" l="1"/>
  <c r="F6" i="31"/>
  <c r="H19" i="43" l="1"/>
  <c r="H18" i="43"/>
  <c r="H17" i="43"/>
  <c r="H16" i="43"/>
  <c r="H15" i="43"/>
  <c r="H14" i="43"/>
  <c r="H13" i="43"/>
  <c r="H12" i="43"/>
  <c r="H10" i="43"/>
  <c r="H9" i="43"/>
  <c r="H8" i="43"/>
  <c r="H6" i="43"/>
  <c r="I33" i="42" l="1"/>
  <c r="H33" i="42"/>
  <c r="G33" i="42"/>
  <c r="F33" i="42"/>
  <c r="E33" i="42"/>
  <c r="D33" i="42"/>
  <c r="C32" i="42"/>
  <c r="C33" i="42" s="1"/>
  <c r="I30" i="42"/>
  <c r="H30" i="42"/>
  <c r="G30" i="42"/>
  <c r="F30" i="42"/>
  <c r="E30" i="42"/>
  <c r="D30" i="42"/>
  <c r="D34" i="42" s="1"/>
  <c r="C29" i="42"/>
  <c r="C28" i="42"/>
  <c r="C30" i="42" s="1"/>
  <c r="H26" i="42"/>
  <c r="G26" i="42"/>
  <c r="F26" i="42"/>
  <c r="E26" i="42"/>
  <c r="C25" i="42"/>
  <c r="C23" i="42"/>
  <c r="C22" i="42"/>
  <c r="C21" i="42"/>
  <c r="C20" i="42"/>
  <c r="C19" i="42"/>
  <c r="C18" i="42"/>
  <c r="C17" i="42"/>
  <c r="C16" i="42"/>
  <c r="C15" i="42"/>
  <c r="C13" i="42"/>
  <c r="C12" i="42"/>
  <c r="C10" i="42"/>
  <c r="C8" i="42"/>
  <c r="F34" i="42" l="1"/>
  <c r="E34" i="42"/>
  <c r="H34" i="42"/>
  <c r="I34" i="42"/>
  <c r="C26" i="42"/>
  <c r="C34" i="42" s="1"/>
  <c r="G34" i="42"/>
  <c r="D289" i="31" l="1"/>
  <c r="F289" i="31"/>
  <c r="C289" i="31"/>
  <c r="D282" i="31" l="1"/>
  <c r="E282" i="31"/>
  <c r="F282" i="31"/>
  <c r="C282" i="31"/>
  <c r="D273" i="31"/>
  <c r="E273" i="31"/>
  <c r="F273" i="31"/>
  <c r="C273" i="31"/>
  <c r="D258" i="31" l="1"/>
  <c r="D271" i="31" s="1"/>
  <c r="E258" i="31"/>
  <c r="E271" i="31" s="1"/>
  <c r="F258" i="31"/>
  <c r="F271" i="31" s="1"/>
  <c r="C258" i="31"/>
  <c r="C271" i="31" s="1"/>
  <c r="D250" i="31"/>
  <c r="E250" i="31"/>
  <c r="F250" i="31"/>
  <c r="C250" i="31"/>
  <c r="D241" i="31"/>
  <c r="E241" i="31"/>
  <c r="F241" i="31"/>
  <c r="C241" i="31"/>
  <c r="C256" i="31" l="1"/>
  <c r="F256" i="31"/>
  <c r="E256" i="31"/>
  <c r="D256" i="31"/>
  <c r="D201" i="31"/>
  <c r="D229" i="31" s="1"/>
  <c r="E201" i="31"/>
  <c r="E229" i="31" s="1"/>
  <c r="F201" i="31"/>
  <c r="F229" i="31" s="1"/>
  <c r="C201" i="31"/>
  <c r="C229" i="31" s="1"/>
  <c r="D176" i="31"/>
  <c r="D199" i="31" s="1"/>
  <c r="E176" i="31"/>
  <c r="E199" i="31" s="1"/>
  <c r="F176" i="31"/>
  <c r="F199" i="31" s="1"/>
  <c r="C176" i="31"/>
  <c r="C199" i="31" s="1"/>
  <c r="D165" i="31"/>
  <c r="E165" i="31"/>
  <c r="F165" i="31"/>
  <c r="D163" i="31"/>
  <c r="E163" i="31"/>
  <c r="F163" i="31"/>
  <c r="C163" i="31"/>
  <c r="D116" i="31"/>
  <c r="E116" i="31"/>
  <c r="F116" i="31"/>
  <c r="C116" i="31"/>
  <c r="D106" i="31"/>
  <c r="E106" i="31"/>
  <c r="F106" i="31"/>
  <c r="C106" i="31"/>
  <c r="D104" i="31"/>
  <c r="E104" i="31"/>
  <c r="F104" i="31"/>
  <c r="C104" i="31"/>
  <c r="D69" i="31"/>
  <c r="D58" i="31" s="1"/>
  <c r="E69" i="31"/>
  <c r="E58" i="31" s="1"/>
  <c r="F69" i="31"/>
  <c r="F58" i="31" s="1"/>
  <c r="C69" i="31"/>
  <c r="C58" i="31" s="1"/>
  <c r="C74" i="31" s="1"/>
  <c r="C174" i="31" l="1"/>
  <c r="D174" i="31"/>
  <c r="F174" i="31"/>
  <c r="E174" i="31"/>
  <c r="D47" i="31"/>
  <c r="D56" i="31" s="1"/>
  <c r="E47" i="31"/>
  <c r="E56" i="31" s="1"/>
  <c r="F47" i="31"/>
  <c r="F56" i="31" s="1"/>
  <c r="C47" i="31"/>
  <c r="C56" i="31" s="1"/>
  <c r="D6" i="31"/>
  <c r="E6" i="31"/>
  <c r="C45" i="31" l="1"/>
  <c r="D280" i="31" l="1"/>
  <c r="E280" i="31"/>
  <c r="F280" i="31"/>
  <c r="C280" i="31"/>
  <c r="D231" i="31"/>
  <c r="D239" i="31" s="1"/>
  <c r="E231" i="31"/>
  <c r="E239" i="31" s="1"/>
  <c r="F231" i="31"/>
  <c r="F239" i="31" s="1"/>
  <c r="C231" i="31"/>
  <c r="C239" i="31" s="1"/>
  <c r="F45" i="31" l="1"/>
  <c r="E45" i="31"/>
  <c r="F74" i="31"/>
  <c r="D74" i="31"/>
  <c r="AL9" i="16" l="1"/>
  <c r="AL10" i="16" s="1"/>
  <c r="AK9" i="16"/>
  <c r="AK10" i="16" s="1"/>
  <c r="AJ9" i="16"/>
  <c r="AJ10" i="16" s="1"/>
  <c r="AI9" i="16"/>
  <c r="AI10" i="16" s="1"/>
  <c r="AH9" i="16"/>
  <c r="AH10" i="16" s="1"/>
  <c r="AG9" i="16"/>
  <c r="AG10" i="16" s="1"/>
  <c r="AF9" i="16"/>
  <c r="AF10" i="16" s="1"/>
  <c r="AE9" i="16"/>
  <c r="AE10" i="16" s="1"/>
  <c r="AD9" i="16"/>
  <c r="AD10" i="16" s="1"/>
  <c r="AC9" i="16"/>
  <c r="AC10" i="16" s="1"/>
  <c r="AB9" i="16"/>
  <c r="AB10" i="16" s="1"/>
  <c r="AA9" i="16"/>
  <c r="AA10" i="16" s="1"/>
  <c r="Z9" i="16"/>
  <c r="Z10" i="16" s="1"/>
  <c r="Y9" i="16"/>
  <c r="Y10" i="16" s="1"/>
  <c r="X9" i="16"/>
  <c r="X10" i="16" s="1"/>
  <c r="W9" i="16"/>
  <c r="W10" i="16" s="1"/>
  <c r="AN10" i="16" s="1"/>
  <c r="V9" i="16"/>
  <c r="V10" i="16" s="1"/>
  <c r="U9" i="16"/>
  <c r="U10" i="16" s="1"/>
  <c r="T9" i="16"/>
  <c r="T10" i="16" s="1"/>
  <c r="S9" i="16"/>
  <c r="S10" i="16" s="1"/>
  <c r="R9" i="16"/>
  <c r="R10" i="16" s="1"/>
  <c r="Q9" i="16"/>
  <c r="Q10" i="16" s="1"/>
  <c r="P9" i="16"/>
  <c r="P10" i="16" s="1"/>
  <c r="O9" i="16"/>
  <c r="O10" i="16" s="1"/>
  <c r="N9" i="16"/>
  <c r="N10" i="16" s="1"/>
  <c r="M9" i="16"/>
  <c r="M10" i="16" s="1"/>
  <c r="L9" i="16"/>
  <c r="L10" i="16" s="1"/>
  <c r="K9" i="16"/>
  <c r="K10" i="16" s="1"/>
  <c r="J9" i="16"/>
  <c r="J10" i="16" s="1"/>
  <c r="I9" i="16"/>
  <c r="I10" i="16" s="1"/>
  <c r="H9" i="16"/>
  <c r="H10" i="16" s="1"/>
  <c r="G9" i="16"/>
  <c r="G10" i="16" s="1"/>
  <c r="F9" i="16"/>
  <c r="F10" i="16" s="1"/>
  <c r="E9" i="16"/>
  <c r="E10" i="16" s="1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AM10" i="16" l="1"/>
  <c r="C287" i="31"/>
  <c r="C340" i="31" s="1"/>
  <c r="D287" i="31"/>
  <c r="E287" i="31"/>
  <c r="E340" i="31" s="1"/>
  <c r="F287" i="31"/>
  <c r="F340" i="31" s="1"/>
  <c r="D340" i="31"/>
</calcChain>
</file>

<file path=xl/sharedStrings.xml><?xml version="1.0" encoding="utf-8"?>
<sst xmlns="http://schemas.openxmlformats.org/spreadsheetml/2006/main" count="4946" uniqueCount="3341">
  <si>
    <t>Класс пожарной опасности</t>
  </si>
  <si>
    <t>Должность</t>
  </si>
  <si>
    <t>Контактные данные</t>
  </si>
  <si>
    <t>Пожарная опасность отсутствует</t>
  </si>
  <si>
    <t>Низкая пожарная опасность</t>
  </si>
  <si>
    <t>Средняя пожарная опасность</t>
  </si>
  <si>
    <t>Высокая пожарная опасность</t>
  </si>
  <si>
    <t>Чрезвычайная пожарная опасность</t>
  </si>
  <si>
    <t>Объекты экономики</t>
  </si>
  <si>
    <t>Инфраструктура (нефтепроводы, газопроводы, дороги, ЛЭП и др.)</t>
  </si>
  <si>
    <t>Иные объекты</t>
  </si>
  <si>
    <t>Наименование организации</t>
  </si>
  <si>
    <t>Летчики-наблюдатели</t>
  </si>
  <si>
    <t>Парашютисты-пожарные</t>
  </si>
  <si>
    <t>Десантники-пожарные</t>
  </si>
  <si>
    <t>Местоположение (географические координаты, ближайший населенный пункт)</t>
  </si>
  <si>
    <t xml:space="preserve">Контактные данные </t>
  </si>
  <si>
    <t>Муниципальное образование</t>
  </si>
  <si>
    <t>Участковое лесничество</t>
  </si>
  <si>
    <t>Количество сил пожаротушения</t>
  </si>
  <si>
    <t>Лесничество (лесопарк)</t>
  </si>
  <si>
    <t>Наименование лесничества</t>
  </si>
  <si>
    <t>Площадь, га</t>
  </si>
  <si>
    <t>I</t>
  </si>
  <si>
    <t>II</t>
  </si>
  <si>
    <t>III</t>
  </si>
  <si>
    <t>IV</t>
  </si>
  <si>
    <t>V</t>
  </si>
  <si>
    <t xml:space="preserve"> Силы и средства лесопожарных формирований, пожарной техники и оборудования</t>
  </si>
  <si>
    <t xml:space="preserve">Должностное лицо, </t>
  </si>
  <si>
    <t xml:space="preserve">ответственное </t>
  </si>
  <si>
    <t xml:space="preserve">  (подпись)</t>
  </si>
  <si>
    <t xml:space="preserve">                                                                                                                                                              </t>
  </si>
  <si>
    <t xml:space="preserve">     (Ф.И.О.)                    </t>
  </si>
  <si>
    <t xml:space="preserve">     (должность)              </t>
  </si>
  <si>
    <t xml:space="preserve">                                                                                                                                    </t>
  </si>
  <si>
    <t xml:space="preserve">    (Ф.И.О.)        </t>
  </si>
  <si>
    <t xml:space="preserve">за составление  формы    </t>
  </si>
  <si>
    <t xml:space="preserve">                                                   </t>
  </si>
  <si>
    <t xml:space="preserve">    (контактный телефон   с указанием кода города)  </t>
  </si>
  <si>
    <t xml:space="preserve"> (дата составления документа)</t>
  </si>
  <si>
    <t>№ п/п</t>
  </si>
  <si>
    <t>(контактный телефон   с указанием кода города)</t>
  </si>
  <si>
    <t>(дата составления документа)</t>
  </si>
  <si>
    <t>Вид пожарной техники, оборудования, противопожарного снаряжения, инвентаря, тип горюче-смазочных материалов</t>
  </si>
  <si>
    <t>Уровень пожарной опасности</t>
  </si>
  <si>
    <t>Мероприятия</t>
  </si>
  <si>
    <t>Ответственные за привлечение</t>
  </si>
  <si>
    <t>ФИО 
ответственного лица</t>
  </si>
  <si>
    <t>Должность ответственного лица</t>
  </si>
  <si>
    <t xml:space="preserve">             (Ф.И.О.)                    </t>
  </si>
  <si>
    <t>Ответственное лицо</t>
  </si>
  <si>
    <t>Техника, оборудование и средства для тушения лесных пожаров (единиц)</t>
  </si>
  <si>
    <t>ФИО</t>
  </si>
  <si>
    <t>Контактные 
данные</t>
  </si>
  <si>
    <t>Руководители тушения  лесных пожаров</t>
  </si>
  <si>
    <t>Инструкторы авиапожарных служб</t>
  </si>
  <si>
    <t>Постоянные работники  наземных служб 
 пожаротушения (лесные пожарные)</t>
  </si>
  <si>
    <t>Временные   работники наземных служб
пожаротушения (лесные пожарные)</t>
  </si>
  <si>
    <t>лесопожарные автоцистерны (лесопожарные машины)</t>
  </si>
  <si>
    <t>тракторы лесопожарные</t>
  </si>
  <si>
    <t>бульдозеры</t>
  </si>
  <si>
    <t>плуги лесные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</si>
  <si>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</si>
  <si>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</si>
  <si>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</si>
  <si>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</si>
  <si>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</si>
  <si>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</t>
  </si>
  <si>
    <t>авиационные пожарные емкости</t>
  </si>
  <si>
    <t>трактор гусеничный</t>
  </si>
  <si>
    <t>трактор колесный</t>
  </si>
  <si>
    <t>вездеходы</t>
  </si>
  <si>
    <t>грузовые машины</t>
  </si>
  <si>
    <t>автобусы, вахтовки</t>
  </si>
  <si>
    <t>пожарные емкости</t>
  </si>
  <si>
    <t>ранцевые лесные огнетушители</t>
  </si>
  <si>
    <t>радиостанции УКВ-диапазона</t>
  </si>
  <si>
    <t>радиостанции КВ-диапазона</t>
  </si>
  <si>
    <t>чел.</t>
  </si>
  <si>
    <t>групп</t>
  </si>
  <si>
    <t xml:space="preserve">(контактный телефон   с указанием кода города)  </t>
  </si>
  <si>
    <t xml:space="preserve">(контактный телефон  с указанием кода города)  </t>
  </si>
  <si>
    <t>вертолеты</t>
  </si>
  <si>
    <t>самолеты</t>
  </si>
  <si>
    <t>Итого по лесничеству:</t>
  </si>
  <si>
    <t xml:space="preserve">(контактный телефон с указанием кода города)  </t>
  </si>
  <si>
    <t>Работники  наземных служб 
 пожаротушения (лесные пожарные)</t>
  </si>
  <si>
    <t xml:space="preserve">    (контактный телефон   
с указанием кода города)  </t>
  </si>
  <si>
    <t>Лесничество 
(лесопарк)</t>
  </si>
  <si>
    <t xml:space="preserve">Местоположение (географические координаты, ближайший населенный пункт) </t>
  </si>
  <si>
    <t>Должность
руководителя
организации</t>
  </si>
  <si>
    <t xml:space="preserve">(Ф.И.О.)                    </t>
  </si>
  <si>
    <t>(подпись)</t>
  </si>
  <si>
    <t xml:space="preserve">(должность)              </t>
  </si>
  <si>
    <t>Средний класс природной 
пожарной опасности</t>
  </si>
  <si>
    <t>Общая</t>
  </si>
  <si>
    <t>по классам природной пожарной опасности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</si>
  <si>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</si>
  <si>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(Ф.И.О.) </t>
  </si>
  <si>
    <t xml:space="preserve"> (должность) </t>
  </si>
  <si>
    <t xml:space="preserve"> (подпись)</t>
  </si>
  <si>
    <t xml:space="preserve">                                                                                                                                                                      </t>
  </si>
  <si>
    <t>(контактный телефон  с указанием кода города)</t>
  </si>
  <si>
    <t xml:space="preserve">      </t>
  </si>
  <si>
    <t xml:space="preserve">    (контактный телефон  с указанием кода города) </t>
  </si>
  <si>
    <t>тралы</t>
  </si>
  <si>
    <t>тягач</t>
  </si>
  <si>
    <t>Количество, единица измерения</t>
  </si>
  <si>
    <t>Местонахождение резерва (населенный пункт, адрес)</t>
  </si>
  <si>
    <t xml:space="preserve">Лица, ответственные за
формирование и сохранность резерва
</t>
  </si>
  <si>
    <t>Наименование показателя</t>
  </si>
  <si>
    <t>Наличие планов тушения лесных пожаров</t>
  </si>
  <si>
    <t>Организация мониторинга пожарной опасности в лесах и лесных пожаров</t>
  </si>
  <si>
    <t>Утверждено наземных маршрутов патрулирования</t>
  </si>
  <si>
    <t>км</t>
  </si>
  <si>
    <t>Утверждено авиационных маршрутов патрулирования</t>
  </si>
  <si>
    <t>Наличие специализированной диспетчерской службы</t>
  </si>
  <si>
    <t>Итого по субъекту Российской Федерации</t>
  </si>
  <si>
    <t>Итого по лесничеству</t>
  </si>
  <si>
    <t>Боровичский муниципальный район</t>
  </si>
  <si>
    <t>Валдайский муниципальный район</t>
  </si>
  <si>
    <t>Демянский муниципальный район</t>
  </si>
  <si>
    <t>Крестецкий муниципальный район</t>
  </si>
  <si>
    <t>Любытинский муниципальный район</t>
  </si>
  <si>
    <t>Маловишерский муниципальный район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</si>
  <si>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</si>
  <si>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</si>
  <si>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</si>
  <si>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Парфинский муниципальный район</t>
  </si>
  <si>
    <t>Пестовский муниципальный район</t>
  </si>
  <si>
    <t>Поддорский муниципальный район</t>
  </si>
  <si>
    <t>Старорусский муниципальный район</t>
  </si>
  <si>
    <t>Холмский муниципальный район</t>
  </si>
  <si>
    <t>Чудовский муниципальный район</t>
  </si>
  <si>
    <t>Шимский муниципальный район</t>
  </si>
  <si>
    <t>8 (8162) 73-13-54</t>
  </si>
  <si>
    <t>Новгородской области</t>
  </si>
  <si>
    <t>лесного хозяйства</t>
  </si>
  <si>
    <t>info@leskom.nov.ru</t>
  </si>
  <si>
    <t>borovichskoe.lesnichestvo@yandex.ru</t>
  </si>
  <si>
    <t>директор ГОКУ "Валдайское лесничество"</t>
  </si>
  <si>
    <t>valday.lesnichestvo@mail.ru</t>
  </si>
  <si>
    <t>директор ГОКУ"Боровичское лесничество"</t>
  </si>
  <si>
    <t>директор ГОКУ "Демянское лесничество"</t>
  </si>
  <si>
    <t>demyansk.les@yandex.ru</t>
  </si>
  <si>
    <t>директор ГОКУ "Крестецкое лесничество"</t>
  </si>
  <si>
    <t>krlesn@yandex.ru</t>
  </si>
  <si>
    <t>директор ГОКУ "Любытинское лесничество"</t>
  </si>
  <si>
    <t>lyubytinskoe.lesnichestvo@mail.ru</t>
  </si>
  <si>
    <t>директор ГОКУ "Маловишерское лесничество"</t>
  </si>
  <si>
    <t>mv_lo@mail.ru</t>
  </si>
  <si>
    <t>директор ГОКУ "Марёвское лесничество"</t>
  </si>
  <si>
    <t xml:space="preserve">+7(81663)21335
+7(906)2056629
</t>
  </si>
  <si>
    <t>marevskoe.lesnichestvo@mail.ru</t>
  </si>
  <si>
    <t>директор ГОКУ "Мошенское лесничество"</t>
  </si>
  <si>
    <t>moshlesnichestvo@yandex.ru</t>
  </si>
  <si>
    <t>Иванов Константин Валерьевич</t>
  </si>
  <si>
    <t>директор ГОКУ "Новгородское лесничество"</t>
  </si>
  <si>
    <t xml:space="preserve">+7(8162)745992
+7(921)1977757
</t>
  </si>
  <si>
    <t>otdnovles@mail.ru</t>
  </si>
  <si>
    <t>директор ГОКУ "Окуловское лесничество"</t>
  </si>
  <si>
    <t>okulovskoe.lesnichestvo@mail.ru</t>
  </si>
  <si>
    <t>les.parfinsckoe@yandex.ru</t>
  </si>
  <si>
    <t>директор ГОКУ "Парфинское лесничество"</t>
  </si>
  <si>
    <t>pestovo.lesnichestvo@yandex.ru</t>
  </si>
  <si>
    <t>исполняющий обязанности директора ГОКУ "Пестовское лесничество"</t>
  </si>
  <si>
    <t>директор ГОКУ "Поддорское лесничество"</t>
  </si>
  <si>
    <t>poddorskoe.lesnichestvo@yandex.ru</t>
  </si>
  <si>
    <t>директор ГОКУ "Старорусское лесничество"</t>
  </si>
  <si>
    <t>Russales@Yandex.ru</t>
  </si>
  <si>
    <t>директор ГОКУ "Хвойнинское лесничество"</t>
  </si>
  <si>
    <t>hwoinaya@yandex.ru</t>
  </si>
  <si>
    <t>директор ГОКУ "Холмское лесничество"</t>
  </si>
  <si>
    <t>sekretarholm@mail.ru</t>
  </si>
  <si>
    <t>директор ГОКУ "Чудовское лесничество"</t>
  </si>
  <si>
    <t>chudovskoe.lesnichestvo@yandex.ru</t>
  </si>
  <si>
    <t>директор ГОКУ "Шимское лесничество"</t>
  </si>
  <si>
    <t>shimleshoz@novgorod.net</t>
  </si>
  <si>
    <t>Стригалев Дмитрий Константинович</t>
  </si>
  <si>
    <t>Федоров Леонид Александрович</t>
  </si>
  <si>
    <t>директор НОАУ «Крестецкий лесхоз»</t>
  </si>
  <si>
    <t xml:space="preserve"> +7(81659)54307
+7(921)6980112
</t>
  </si>
  <si>
    <t>Попович Владимир Николаевич</t>
  </si>
  <si>
    <t>директор НОАУ «Марёвский лесхоз»</t>
  </si>
  <si>
    <t>Петров Александр Николаевич</t>
  </si>
  <si>
    <t>Ильин Валерий Николаевич</t>
  </si>
  <si>
    <t>директор НОАУ «Парфинский лесхоз»</t>
  </si>
  <si>
    <t>Васильев Николай Александрович</t>
  </si>
  <si>
    <t>директор НОАУ «Поддорский лесхоз»</t>
  </si>
  <si>
    <t xml:space="preserve"> +7(81658)71111
+7(911)6484762
</t>
  </si>
  <si>
    <t>директор ФГБУ НП «Валдайский»</t>
  </si>
  <si>
    <t>директор ФГБУ ГПЗ «Рдейский»</t>
  </si>
  <si>
    <t>+7(8162)662610</t>
  </si>
  <si>
    <t>Боровичское</t>
  </si>
  <si>
    <t>Валдайское</t>
  </si>
  <si>
    <t>Демянское</t>
  </si>
  <si>
    <t>Крестецкое</t>
  </si>
  <si>
    <t>Любытинское</t>
  </si>
  <si>
    <t>Маловишерское</t>
  </si>
  <si>
    <t>Марёвское</t>
  </si>
  <si>
    <t>Мошенское</t>
  </si>
  <si>
    <t>Новгородское</t>
  </si>
  <si>
    <t>Окуловское</t>
  </si>
  <si>
    <t>Парфинское</t>
  </si>
  <si>
    <t>Пестовское</t>
  </si>
  <si>
    <t>Поддорское</t>
  </si>
  <si>
    <t>Старорусское</t>
  </si>
  <si>
    <t>Хвойнинское</t>
  </si>
  <si>
    <t>Холмское</t>
  </si>
  <si>
    <t>Чудовское</t>
  </si>
  <si>
    <t>Шимское</t>
  </si>
  <si>
    <t>Федеральное государственное бюджетное учреждение «Национальный парк «Валдайский»</t>
  </si>
  <si>
    <t>Итого по субъекту Российской Федерации:</t>
  </si>
  <si>
    <t xml:space="preserve">
</t>
  </si>
  <si>
    <t xml:space="preserve">+7(81650)64344                                      +7(81650)61165
+7(911)6002784
</t>
  </si>
  <si>
    <t>Романов Сергей Анатольевич</t>
  </si>
  <si>
    <t xml:space="preserve">+7(81657)22910
+7(911)6022773
</t>
  </si>
  <si>
    <t>Дементьев Алексей Игоревич</t>
  </si>
  <si>
    <t xml:space="preserve">+7(81653)61245
+7(921)2087409
</t>
  </si>
  <si>
    <t>Васильев Игорь Юрьевич</t>
  </si>
  <si>
    <t xml:space="preserve">+7(81666)20587  
+7(911)6017760
</t>
  </si>
  <si>
    <t>Федеральное государственное бюджетное учреждение государственный заповедник «Рдейский»</t>
  </si>
  <si>
    <t>Взлётно-посадочная площадка</t>
  </si>
  <si>
    <t>Самолеты: Ан-2</t>
  </si>
  <si>
    <t>да</t>
  </si>
  <si>
    <t>Старший авиационный начальник взлётно-посадочной площадки Кречевицы</t>
  </si>
  <si>
    <t>вертолет</t>
  </si>
  <si>
    <t>взлетно-посадочная</t>
  </si>
  <si>
    <t xml:space="preserve">Самолеты:Ан-2  </t>
  </si>
  <si>
    <t>Хорев</t>
  </si>
  <si>
    <t>площадка «Уверь»</t>
  </si>
  <si>
    <t>TECNAM  Р2006Т</t>
  </si>
  <si>
    <t>Николай</t>
  </si>
  <si>
    <t xml:space="preserve"> +7(921)7373650</t>
  </si>
  <si>
    <t>N 58°30'57''</t>
  </si>
  <si>
    <t>Сергеевич</t>
  </si>
  <si>
    <t>E34°36'30''</t>
  </si>
  <si>
    <t>с.Мошенское</t>
  </si>
  <si>
    <t>Новгородского муниципального района</t>
  </si>
  <si>
    <t>Мошенского муниципального района</t>
  </si>
  <si>
    <t>Итого по организации:</t>
  </si>
  <si>
    <t>Раев Сергей Александрович</t>
  </si>
  <si>
    <t>Корешков Андрей Евгеньевич</t>
  </si>
  <si>
    <t>механик ООО «Петсамо»</t>
  </si>
  <si>
    <t xml:space="preserve"> +7(911)6042308</t>
  </si>
  <si>
    <t>6 лет</t>
  </si>
  <si>
    <t>Васильев Юрий Николаевич</t>
  </si>
  <si>
    <t>1 год</t>
  </si>
  <si>
    <t>Мосягин Александр Владимирович</t>
  </si>
  <si>
    <t>3 года</t>
  </si>
  <si>
    <t xml:space="preserve"> +7(81664) 98137, +7(921)1963999</t>
  </si>
  <si>
    <t xml:space="preserve"> + 7(921)2087148</t>
  </si>
  <si>
    <t>Тимофеев Николай Владимирович</t>
  </si>
  <si>
    <t>4 года</t>
  </si>
  <si>
    <t>7 лет</t>
  </si>
  <si>
    <t>Аракелян Артур Агванович</t>
  </si>
  <si>
    <t>генеральный директор              ООО «Триалес»</t>
  </si>
  <si>
    <t>+7(921)2048456</t>
  </si>
  <si>
    <t>Баланик Василий Васильевич</t>
  </si>
  <si>
    <t>мастер ИП Баланик М.В.</t>
  </si>
  <si>
    <t>Андреев Николай Сергеевич</t>
  </si>
  <si>
    <t>ООО"Лестрейд" мастер леса</t>
  </si>
  <si>
    <t>+7(951)7263040</t>
  </si>
  <si>
    <t>5 лет</t>
  </si>
  <si>
    <t>Пирвелашвили Спартак Борисович</t>
  </si>
  <si>
    <t>ИП Пирвелашвили</t>
  </si>
  <si>
    <t xml:space="preserve"> +7(921)2042573</t>
  </si>
  <si>
    <t>Ражев Владимир Иванович</t>
  </si>
  <si>
    <t>Коровкин Андрей Викторович</t>
  </si>
  <si>
    <t>+7(909)5655338</t>
  </si>
  <si>
    <t>Должко Виктор Георгиевич</t>
  </si>
  <si>
    <t>начальник пожарно-химической станции 3 типа НОАУ «Крестецкий лесхоз»</t>
  </si>
  <si>
    <t xml:space="preserve"> +7(921)6933999</t>
  </si>
  <si>
    <t>+7(921)6980112</t>
  </si>
  <si>
    <t>Радионов Павел Александрович</t>
  </si>
  <si>
    <t>заместитель начальника пожарно-химической станции3 типа НОАУ «Крестецкий лесхоз»</t>
  </si>
  <si>
    <t xml:space="preserve">+7(951)7258614 </t>
  </si>
  <si>
    <t>Пацкан Роман Владимирович</t>
  </si>
  <si>
    <t>8 лет</t>
  </si>
  <si>
    <t>2 года</t>
  </si>
  <si>
    <t>Егоров Виталий Петрович</t>
  </si>
  <si>
    <t xml:space="preserve"> +7(911)6010272</t>
  </si>
  <si>
    <t>Корольчук Валерий Федорович</t>
  </si>
  <si>
    <t>генеральный директор ООО «МВ ЛЕСХОЗ»</t>
  </si>
  <si>
    <t>+7(911)6010063</t>
  </si>
  <si>
    <t>Васильев Валерий Викторович</t>
  </si>
  <si>
    <t>+7(921)7297468</t>
  </si>
  <si>
    <t>Репин Алексей Евгеньевич</t>
  </si>
  <si>
    <t>индивидуальный предприниматель</t>
  </si>
  <si>
    <t>+7(921)2010340</t>
  </si>
  <si>
    <t>10 лет</t>
  </si>
  <si>
    <t>Курдогло Сергей Николаевич</t>
  </si>
  <si>
    <t>мастер ООО «Люмина»</t>
  </si>
  <si>
    <t>+7(911)6017138</t>
  </si>
  <si>
    <t>Ющенко Александр Сергеевич</t>
  </si>
  <si>
    <t>генеральный директор ООО «ПУТИНА»</t>
  </si>
  <si>
    <t>+7(921)1922325</t>
  </si>
  <si>
    <t>председатель кооператива ПРСК «Возрождение»</t>
  </si>
  <si>
    <t>Ракитин Александр Викторович</t>
  </si>
  <si>
    <t>генеральный директор ООО «ЛугаЛес»</t>
  </si>
  <si>
    <t>+7(911)1157474</t>
  </si>
  <si>
    <t>Павелкин Петр Андреевич</t>
  </si>
  <si>
    <t>генеральный директор ООО «Крона»</t>
  </si>
  <si>
    <t>+7(921)6525187</t>
  </si>
  <si>
    <t>Зехов Дмитрий Евгеньевич</t>
  </si>
  <si>
    <t>заместитель директора ООО "Промлесплюс"</t>
  </si>
  <si>
    <t xml:space="preserve"> +7(921)7317613</t>
  </si>
  <si>
    <t>Волков Владимир Владимирович</t>
  </si>
  <si>
    <t>мастер леса ООО «Арт»</t>
  </si>
  <si>
    <t xml:space="preserve"> +7(921)8417794</t>
  </si>
  <si>
    <t>Петрений Богдан Иосафатович</t>
  </si>
  <si>
    <t>+7(921)1990808</t>
  </si>
  <si>
    <t>Хорёв Николай Сергеевич</t>
  </si>
  <si>
    <t>директор НОАУ "Мошенской лесхоз"</t>
  </si>
  <si>
    <t>Вшивцев Мирослав Анатольевич</t>
  </si>
  <si>
    <t>Калитов Павел Александрович</t>
  </si>
  <si>
    <t>Косяков Сергей Константинович</t>
  </si>
  <si>
    <t xml:space="preserve"> +7(911)6027742</t>
  </si>
  <si>
    <t>Даниленко Владимир Васильевич</t>
  </si>
  <si>
    <t xml:space="preserve">Окуловское </t>
  </si>
  <si>
    <t>Воробьев Александр Анатольевич</t>
  </si>
  <si>
    <t xml:space="preserve">  +7(921)0219402</t>
  </si>
  <si>
    <t>Жоголь Александр Николаевич</t>
  </si>
  <si>
    <t xml:space="preserve"> +7(921)1936346</t>
  </si>
  <si>
    <t xml:space="preserve"> +7(81654)871111</t>
  </si>
  <si>
    <t>+7(81667)51064</t>
  </si>
  <si>
    <t xml:space="preserve"> +7(81667)50299</t>
  </si>
  <si>
    <t>Михайлов Владимир Ильич</t>
  </si>
  <si>
    <t>заместитель директора ООО «Холмлеском»</t>
  </si>
  <si>
    <t>Сабанский Александр Константинович</t>
  </si>
  <si>
    <t>мастер леса ООО «Сигма-Холм»</t>
  </si>
  <si>
    <t>Давыдов Андрей Владимирович</t>
  </si>
  <si>
    <t>ИП Давыдов А.В.</t>
  </si>
  <si>
    <t>Смирнов Вячеслав Игоревич</t>
  </si>
  <si>
    <t>ИП Смирнов В.И.</t>
  </si>
  <si>
    <t>ИП Шишкин Ю.Н.</t>
  </si>
  <si>
    <t>Цветков Антон Владимирович</t>
  </si>
  <si>
    <t>генеральный директор ООО «ТОРГЛЕСОПТ»</t>
  </si>
  <si>
    <t>Львов Александр Тимофеевич</t>
  </si>
  <si>
    <t>Иванов Михаил Борисович</t>
  </si>
  <si>
    <t xml:space="preserve"> +7(911)6029495</t>
  </si>
  <si>
    <t>Сильнов Сергей Александрович</t>
  </si>
  <si>
    <t>мастер леса ООО «Финэкс»</t>
  </si>
  <si>
    <t>Воронов Юрий Николаевич</t>
  </si>
  <si>
    <t>Бейненсон Семен Анатольевич</t>
  </si>
  <si>
    <t>директор ООО «Интерлесстрой»</t>
  </si>
  <si>
    <t>Соловьев Николай Владимирович</t>
  </si>
  <si>
    <t>директор ООО «Форест»</t>
  </si>
  <si>
    <t>Якушев  Виктор  Михайлович</t>
  </si>
  <si>
    <t xml:space="preserve">индивидуальный  предприниматель </t>
  </si>
  <si>
    <t>Витов Геннадий Михайлович</t>
  </si>
  <si>
    <t>директор ООО «Феникс»</t>
  </si>
  <si>
    <t>Соловьев  Сергей  Владимирович</t>
  </si>
  <si>
    <t>генеральный  директор  ООО «Финэкс»</t>
  </si>
  <si>
    <t xml:space="preserve">Шимское </t>
  </si>
  <si>
    <t>ФГБУ НП «Валдайский»</t>
  </si>
  <si>
    <t>Воронов Иван Михайлович</t>
  </si>
  <si>
    <t>+7(911)6125489</t>
  </si>
  <si>
    <t>Тихомиров Александр Витальевич</t>
  </si>
  <si>
    <t>+7(911)6054191</t>
  </si>
  <si>
    <t>ФГБУ ГПЗ «Рдейский»</t>
  </si>
  <si>
    <t>Морозов Александр Иванович</t>
  </si>
  <si>
    <t>Никандров Александр Васильевич</t>
  </si>
  <si>
    <t xml:space="preserve"> +7(81666)24302
+7(911)6225731
</t>
  </si>
  <si>
    <t xml:space="preserve"> +7(81666)24049       +7(921)6906283     </t>
  </si>
  <si>
    <t>ИП Коровкин В.М.</t>
  </si>
  <si>
    <t xml:space="preserve"> +7(81651)95225   +7(921)6936753</t>
  </si>
  <si>
    <t>Максимов Сергей Борисович</t>
  </si>
  <si>
    <t>+7(921)2032945</t>
  </si>
  <si>
    <t>+7(921)2008151</t>
  </si>
  <si>
    <t>Иванов Валерий Николаевич</t>
  </si>
  <si>
    <t>+7(921)2032648</t>
  </si>
  <si>
    <t>Рудный Петр Николаевич</t>
  </si>
  <si>
    <t>+7(921)8437924</t>
  </si>
  <si>
    <t>+7(921)0222757</t>
  </si>
  <si>
    <t>генеральный директор ООО «Бонитет»</t>
  </si>
  <si>
    <t>генеральный директор ООО «Любытинский КЛПХ»</t>
  </si>
  <si>
    <t>директор ГОКУ «Маловишерское лесничество»</t>
  </si>
  <si>
    <t>+7(921)2064301</t>
  </si>
  <si>
    <t>+7(921)2060787</t>
  </si>
  <si>
    <t>Воробьев Андрей Александрович</t>
  </si>
  <si>
    <t xml:space="preserve"> +79210219402</t>
  </si>
  <si>
    <t>Иванов Сергей Игоревич</t>
  </si>
  <si>
    <t>Голубев Алексей Анатольевич</t>
  </si>
  <si>
    <t>мастер леса ООО «Холмлес»</t>
  </si>
  <si>
    <t xml:space="preserve"> +7(911)6002088
</t>
  </si>
  <si>
    <t xml:space="preserve">директор Новгородского областного 
автономного учреждения «Боровичский лесхоз»
</t>
  </si>
  <si>
    <t xml:space="preserve">директор Новгородского областного 
автономного учреждения «Демянский лесхоз»
</t>
  </si>
  <si>
    <t xml:space="preserve">директор Новгородского областного 
автономного учреждения «Крестецкий лесхоз»
</t>
  </si>
  <si>
    <t xml:space="preserve">Попович 
Владимир 
Николаевич
</t>
  </si>
  <si>
    <t xml:space="preserve">директор Новгородского областного 
автономного учреждения «Марёвский лесхоз»
</t>
  </si>
  <si>
    <t xml:space="preserve"> +7(81663)21892
+7(921)2064301  </t>
  </si>
  <si>
    <t xml:space="preserve"> +7(81653)61363
+7(921)7373573
</t>
  </si>
  <si>
    <t xml:space="preserve">  +7(8162)679044
+7(911)6005353
</t>
  </si>
  <si>
    <t xml:space="preserve">директор Новгородского областного 
автономного учреждения «Окуловский лесхоз»
</t>
  </si>
  <si>
    <t xml:space="preserve">директор Новгородского областного 
автономного учреждения «Парфинский лесхоз»
</t>
  </si>
  <si>
    <t xml:space="preserve">директор Новгородского областного 
автономного учреждения «Поддорский лесхоз»
</t>
  </si>
  <si>
    <t>Директор ФГБУ «Национальный парк «Валдайский»</t>
  </si>
  <si>
    <t xml:space="preserve">Кроликов 
Владимир 
Васильевич
</t>
  </si>
  <si>
    <t>Ивантеевское участковое лесничество</t>
  </si>
  <si>
    <t xml:space="preserve">директор Новгородского областного 
автономного учреждения «ЛПЦ-Новгородлес»
</t>
  </si>
  <si>
    <t xml:space="preserve">+7(8162)679044
+7(911)6005353
</t>
  </si>
  <si>
    <t>Батецкий муниципальный район</t>
  </si>
  <si>
    <t>Кневицкое</t>
  </si>
  <si>
    <t>Лычковское</t>
  </si>
  <si>
    <t>Черноручейское</t>
  </si>
  <si>
    <t>Сельское</t>
  </si>
  <si>
    <t>Филиппогорское</t>
  </si>
  <si>
    <t>Ильиногорское</t>
  </si>
  <si>
    <t>Бургинское</t>
  </si>
  <si>
    <t>Веребьинское</t>
  </si>
  <si>
    <t>9 лет</t>
  </si>
  <si>
    <t xml:space="preserve">Сергей </t>
  </si>
  <si>
    <t>Мотопомпа пожарная (высоконапорная)</t>
  </si>
  <si>
    <t>6 шт.</t>
  </si>
  <si>
    <t xml:space="preserve"> +7(8162)679044</t>
  </si>
  <si>
    <t>+7(911)6005353</t>
  </si>
  <si>
    <t>Бензопила</t>
  </si>
  <si>
    <t>2шт.</t>
  </si>
  <si>
    <t>Воздуходувка</t>
  </si>
  <si>
    <t>1шт.</t>
  </si>
  <si>
    <t>Пожарный рукав всасывающий</t>
  </si>
  <si>
    <t>Пожарный рукав напорный</t>
  </si>
  <si>
    <t>Ствол пожарный ручной комбинированный универсальный ОРТ-50</t>
  </si>
  <si>
    <t xml:space="preserve">20 шт. </t>
  </si>
  <si>
    <t>Ранцевый лесной огнетушитель "Ермак"</t>
  </si>
  <si>
    <t>Леспожарная автоцистерна</t>
  </si>
  <si>
    <t>1ш.</t>
  </si>
  <si>
    <t>Тягач</t>
  </si>
  <si>
    <t>Бензин АИ-92</t>
  </si>
  <si>
    <t>Дизельное топливо</t>
  </si>
  <si>
    <t xml:space="preserve">Директор НОАУ "ЛПЦ-Новгородлес"   </t>
  </si>
  <si>
    <t>П.А. Калитов</t>
  </si>
  <si>
    <t>генеральный директор "Лесинвест-ВН"</t>
  </si>
  <si>
    <t>Райцев Александр Константинович</t>
  </si>
  <si>
    <t xml:space="preserve"> +7(81650)64335          +7(911)6129382
</t>
  </si>
  <si>
    <t xml:space="preserve"> +7(8162)763513</t>
  </si>
  <si>
    <t>+7(8162)763513</t>
  </si>
  <si>
    <t>Правительство Новгородской области</t>
  </si>
  <si>
    <t xml:space="preserve">Губернатор Новгородской области </t>
  </si>
  <si>
    <t>водитель по вывозке леса ИП Воробьев А.А.</t>
  </si>
  <si>
    <t xml:space="preserve">Департамент лесного хозяйства Министерства природных ресурсов, лесного хозяйства и экологии Новгородской области </t>
  </si>
  <si>
    <t>Никитин Андрей Сергеевич</t>
  </si>
  <si>
    <t xml:space="preserve"> +7 (8162) 732287 </t>
  </si>
  <si>
    <t>ГОКУ "Центр лесного хозяйства и регионального диспетчерского управления"</t>
  </si>
  <si>
    <t>начальник Новоселицкого производственного участка НОАУ "ЛПЦ-Новгородлес"</t>
  </si>
  <si>
    <t>Адрес</t>
  </si>
  <si>
    <t>Наименование органа или подведомственного ему государственного учреждения</t>
  </si>
  <si>
    <t>ФИО руководителя</t>
  </si>
  <si>
    <t xml:space="preserve">В соответствии с главой I - 4 Сводного плана тушения </t>
  </si>
  <si>
    <t xml:space="preserve">В соответствии с главой I - 5 Сводного плана тушения </t>
  </si>
  <si>
    <t>Иные организации</t>
  </si>
  <si>
    <t>Министерство природных ресурсов, лесного хозяйства и экологии Новгородской области</t>
  </si>
  <si>
    <t>Россия, Новгородская область, г. Великий Новгород, Воскресенский бульвар, д. 13а</t>
  </si>
  <si>
    <t>e-mail: info@leskom.nov.ru</t>
  </si>
  <si>
    <t>Земли лесного фонда</t>
  </si>
  <si>
    <t>Земли особо охраняемых природных территорий</t>
  </si>
  <si>
    <t>Земли обороны и безопасности</t>
  </si>
  <si>
    <t>Фамилия, имя отчество отвественного лица</t>
  </si>
  <si>
    <t>8 (8162) 77-36-12 </t>
  </si>
  <si>
    <t xml:space="preserve"> +7(8162) 980010</t>
  </si>
  <si>
    <t>Начальник УМВД России по Новгородской области</t>
  </si>
  <si>
    <t>Тверское лесничество Минобороны России Ивантеевское участковое лесничество</t>
  </si>
  <si>
    <t>Тверское лесничество Минобороны России   Ивантеевское участковое лесничество</t>
  </si>
  <si>
    <t>13 лет</t>
  </si>
  <si>
    <t>старший государственный лесной инспектор Замошского участкового лесничества</t>
  </si>
  <si>
    <t>Итого</t>
  </si>
  <si>
    <t xml:space="preserve">Таблица I-6 </t>
  </si>
  <si>
    <t>Таблица I-5</t>
  </si>
  <si>
    <t>Таблица I-4</t>
  </si>
  <si>
    <t xml:space="preserve">Таблица I-3 </t>
  </si>
  <si>
    <t>Таблица I-2</t>
  </si>
  <si>
    <t>Опыт работы в качестве руководителя тушения лесных пожаров, лет</t>
  </si>
  <si>
    <t>Григорьев Максим Андреевич</t>
  </si>
  <si>
    <t>специалист КХ Марков В.И.</t>
  </si>
  <si>
    <t xml:space="preserve"> +7(908)2932313</t>
  </si>
  <si>
    <t>502404031317 от 19.11.2016***</t>
  </si>
  <si>
    <t>502404031308 от 19.11.2016***</t>
  </si>
  <si>
    <t>17501 от 05.05.2017*</t>
  </si>
  <si>
    <t>12156 от 27.03.2015*</t>
  </si>
  <si>
    <t>2409 от 11.04.2013**</t>
  </si>
  <si>
    <t>11964 от 06.03.2015*</t>
  </si>
  <si>
    <t>2076 от 25.04.2011**</t>
  </si>
  <si>
    <t>2404 от 20.03.2013**</t>
  </si>
  <si>
    <t>10100 от 14.03.2014*</t>
  </si>
  <si>
    <t>9877 от 20.02.2014*</t>
  </si>
  <si>
    <t>10094 от 28.02.2014*</t>
  </si>
  <si>
    <t>8 от 18.04.2009********</t>
  </si>
  <si>
    <t>2456 от 21.05.2013**</t>
  </si>
  <si>
    <t>2388 от 27.02.2013**</t>
  </si>
  <si>
    <t>2433 от 11.04.2013**</t>
  </si>
  <si>
    <t>6 от 18.04.2009********</t>
  </si>
  <si>
    <t>1 от 18.04.2009********</t>
  </si>
  <si>
    <t>2457от 21.05.2013**</t>
  </si>
  <si>
    <t>11962 от 06.03.2015*</t>
  </si>
  <si>
    <t>12239 от 10.04.2015*</t>
  </si>
  <si>
    <t>12659 от 18.09.2015*</t>
  </si>
  <si>
    <t>16927 от 21.04.2017*</t>
  </si>
  <si>
    <t>2045 от 04.04.2011**</t>
  </si>
  <si>
    <t>10099 от 14.03.2014**</t>
  </si>
  <si>
    <t>17494 от 05.05.2017*</t>
  </si>
  <si>
    <t>2122 от 06.07.2011**</t>
  </si>
  <si>
    <t>3015 от 21.12.2016*********</t>
  </si>
  <si>
    <t>3016 от 21.12.2016*********</t>
  </si>
  <si>
    <t>148 от 06.08.2015*********</t>
  </si>
  <si>
    <t>9866 от 28.02.2014*</t>
  </si>
  <si>
    <t>2208 от 08.02.2012**</t>
  </si>
  <si>
    <t>1167 от 14.04.2010**</t>
  </si>
  <si>
    <t>1175 от 14.04.2010**</t>
  </si>
  <si>
    <t>1182 от 14.04.2010**</t>
  </si>
  <si>
    <t>2037 от 30.03.2011**</t>
  </si>
  <si>
    <t>2100 от 04.05.2008**</t>
  </si>
  <si>
    <t>0652 от 02.03.2012**********</t>
  </si>
  <si>
    <t>** ГОБУ ДПО "Новгородская лесная школа", г. Великий Новгород</t>
  </si>
  <si>
    <t>**** ЧОУ ДПО "Учебный центр"Перспектива", г. Великий Новгород</t>
  </si>
  <si>
    <t>****** АНО ДПО "Новгородский учебно-деловой центр предпринимательства и малого бизнеса", г. Великий Новгород</t>
  </si>
  <si>
    <t>*******ГБОУ СПО Пожарно спасательный колледж "Санкт-Петербургский центр подготовки спасателей", г. Санкт-Петербург</t>
  </si>
  <si>
    <t>******** ФГОУ СПО "Лисинский лесной колледж", Ленинградская область, п. Лисино-Корпус</t>
  </si>
  <si>
    <t>********* НОУ ДПО Учебный центр "Профобразование", г. Великий Новгород</t>
  </si>
  <si>
    <t>***** ГОБОУ "Учебно-методический центр гражданской защиты и пожарной опасности Новгородской области"</t>
  </si>
  <si>
    <t>1965027 от 13.03.2015***********</t>
  </si>
  <si>
    <t>*********** ЧОУ ДПО "Институт промышленной безопасности, охраны труда и социального партнерства", г. Санкт-Петербург</t>
  </si>
  <si>
    <t>Фамилия, имя, отчество</t>
  </si>
  <si>
    <t xml:space="preserve">III. Перечень и состав лесопожарных формирований, пожарной техники и оборудования, порядок привлечения и использования таких средств  в соответствии с уровнем пожарной опасности в лесах </t>
  </si>
  <si>
    <t xml:space="preserve"> 1. Перечень лесопожарных формирований, осуществляющих охрану лесов от пожаров</t>
  </si>
  <si>
    <t>Наименование 
организации</t>
  </si>
  <si>
    <t xml:space="preserve"> Фамилия, имя, отчество
руководителя
организации</t>
  </si>
  <si>
    <t>+7(8162)679044
+7(911)6005353</t>
  </si>
  <si>
    <t>директор Новгородского областного автономного учреждения «ЛПЦ-Новгородлес»</t>
  </si>
  <si>
    <t>Таблица III- 1</t>
  </si>
  <si>
    <t>Тверское лесничество Минобороны России</t>
  </si>
  <si>
    <t>Таблица III-2</t>
  </si>
  <si>
    <t>2. Состав лесопожарных формирований, пожарной техники и оборудования</t>
  </si>
  <si>
    <t xml:space="preserve">Боровичское, Волокское, Кончанское, Опеченское, Перелучское, Плужинское, Пригородное, Суворовское
</t>
  </si>
  <si>
    <t xml:space="preserve">Валдайское, Едровское, Замошское, Небылицкое, Яжелбицкое
</t>
  </si>
  <si>
    <t xml:space="preserve">Великозаходское, Демянское, Ильиногорское, Кневицкое, Лычковское, Полновское, Сельское, Филиппогорское, Черноручейское
</t>
  </si>
  <si>
    <t xml:space="preserve">Винское, Жаровское, Зайцевское, Крестецкое, Локотское, Ново-Рахинское, Островское, Ручьевское,
Усть-Волмское
</t>
  </si>
  <si>
    <t xml:space="preserve">Велильское, Маревское, Молвотицкое, Одоевское, Первомайское
</t>
  </si>
  <si>
    <t xml:space="preserve">Кабожское, Крутецкое, Меглецкое, Мошенское, Ореховское, Устрекское
</t>
  </si>
  <si>
    <t xml:space="preserve">Боровенковское, Каевское, Кулотинское, Окуловское, Теребуновское, Торбинское, Угловское
</t>
  </si>
  <si>
    <t xml:space="preserve">Кузьминское, Лажинское, Парфинское, Полавское
</t>
  </si>
  <si>
    <t xml:space="preserve">Абросовское, Дмитровское, Ереминское, Ленинское, Матрешинское, Никулкинское, Пестовское
</t>
  </si>
  <si>
    <t xml:space="preserve">Белебелковское, Бушевское, Дороганское, Коломенское, Поддорское, Серболовское
</t>
  </si>
  <si>
    <t xml:space="preserve">Аполецкое, Дунаевское, Морховское, Находское, Новодворское, Тухомичское, Холмское,Чекуновское
</t>
  </si>
  <si>
    <t xml:space="preserve">Батецкое, Люболядское, Мойкинское, Озеревское,
Передольское, Солецкое, Выбитское, Ольховское
</t>
  </si>
  <si>
    <t>ФГБУ НП "Валдайский"</t>
  </si>
  <si>
    <t>ФГБУ ГПЗ "Рдейский"</t>
  </si>
  <si>
    <t>Итого по лесничествам</t>
  </si>
  <si>
    <t>№ п\п</t>
  </si>
  <si>
    <t>Таблица III-4</t>
  </si>
  <si>
    <t>Таблица III-5</t>
  </si>
  <si>
    <t>5. Порядок привлечения и использования лесопожарных формирований, подразделений пожарной охраны и аварийно-спасательных формирований, иных юридических лиц, которые могут быть привлечены в установленном порядке к тушению лесных пожаров, в соответствии с уровнем пожарной опасности в лесах</t>
  </si>
  <si>
    <t>Силы (человек)</t>
  </si>
  <si>
    <t>техника</t>
  </si>
  <si>
    <t>оборудование</t>
  </si>
  <si>
    <t>Средства (единиц)</t>
  </si>
  <si>
    <t>данные приведены в таблице III-1, III-4</t>
  </si>
  <si>
    <t>данные приведены в таблице III-2, III-4</t>
  </si>
  <si>
    <t>данные приведены в таблице III-1</t>
  </si>
  <si>
    <t>данные приведены в таблице III-4</t>
  </si>
  <si>
    <t>данные приведены в таблице III-2</t>
  </si>
  <si>
    <t>данные приведены в таблице I-4</t>
  </si>
  <si>
    <t>данные приведены в таблице I-5</t>
  </si>
  <si>
    <t>данные приведены в таблице I-4, I-5</t>
  </si>
  <si>
    <t>V. Меры по созданию резерва пожарной техники и оборудования, противопожарного снаряжения и противопожарного инвентаря, транспортных средств и горюче-смазочных материалов. Перечень лесопожарных формирований пожарной техники и оборудования, подлежащих включению в межрегиональный план маневрирования лесопожарных формирований, пожарной техники и оборудования</t>
  </si>
  <si>
    <t>1. Меры по созданию резерва пожарной техники и оборудования, противопожарного снаряжения и инвентаря, транспортных средств и горюче-смазочных материалов</t>
  </si>
  <si>
    <t>Таблица V-1</t>
  </si>
  <si>
    <t>Таблица V-2</t>
  </si>
  <si>
    <t xml:space="preserve">2. Перечень лесопожарных формирований, пожарной техники и оборудования, подлежащих включению в межрегиональный план 
маневрирования лесопожарных формирований, пожарной техники и оборудования </t>
  </si>
  <si>
    <t>Итого лесничеству</t>
  </si>
  <si>
    <t xml:space="preserve"> +7(81651)42256                  +7(921)2030101</t>
  </si>
  <si>
    <t>Таблица V-3</t>
  </si>
  <si>
    <t>п. Кречевицы,</t>
  </si>
  <si>
    <t>Наличие пунктов заправки авиационными горюче-смазочными материалами</t>
  </si>
  <si>
    <t>Таблица VI</t>
  </si>
  <si>
    <t>VI. Сводная информация о готовности субъекта Российской Федерации к пожароопасному сезону</t>
  </si>
  <si>
    <t>единиц</t>
  </si>
  <si>
    <t>тыс. рублей</t>
  </si>
  <si>
    <t>человек</t>
  </si>
  <si>
    <t>Оборудовано наблюдательных пунктов</t>
  </si>
  <si>
    <t>штук</t>
  </si>
  <si>
    <t>Администрация Боровичского муниципального района</t>
  </si>
  <si>
    <t>08.00-17.00</t>
  </si>
  <si>
    <t>Директор НОАУ «Боровичский лесхоз»</t>
  </si>
  <si>
    <t>+7(81664) 98 407</t>
  </si>
  <si>
    <t>08.30-17.30</t>
  </si>
  <si>
    <t>+7(81664) 44 440</t>
  </si>
  <si>
    <t>IV. Мероприятия по координации работ, связанных с тушением лесных пожаров</t>
  </si>
  <si>
    <t>Информация об организации и функционировании соотвествующих комиссий, штабов и групп по тушению лесных пожаров (включая их персональный состав, график работы и др.)</t>
  </si>
  <si>
    <t>Контактные данные, персональный график работы</t>
  </si>
  <si>
    <t>8.30-17.30</t>
  </si>
  <si>
    <t>8.00-17.00</t>
  </si>
  <si>
    <t>Администрация Валдайского муниципального района</t>
  </si>
  <si>
    <t>8.00 -17.00</t>
  </si>
  <si>
    <t>Начальник ОМВД России по Валдайскому району</t>
  </si>
  <si>
    <t>+7(81666)21229</t>
  </si>
  <si>
    <t>+7(81666)29285</t>
  </si>
  <si>
    <t>Директор ГОКУ «Валдайское лесничество»</t>
  </si>
  <si>
    <t>+7(81666)20587</t>
  </si>
  <si>
    <t>+7(81666)28672</t>
  </si>
  <si>
    <t>Директор ПО «ВЭС» филиал ПАО «МРСК СЗ» «Новгородэнерго»</t>
  </si>
  <si>
    <t>8.00 – 17.00</t>
  </si>
  <si>
    <t>Администрация Любытинского муниципального района</t>
  </si>
  <si>
    <t>+7(81668)61681</t>
  </si>
  <si>
    <t>+7(81668)62220</t>
  </si>
  <si>
    <t>+7(81668)61457</t>
  </si>
  <si>
    <t>+7(81668)65455</t>
  </si>
  <si>
    <t>08.30-18.00</t>
  </si>
  <si>
    <t>Администрация Маловишерского муниципального района</t>
  </si>
  <si>
    <t>Администрация Мошенского муниципального района</t>
  </si>
  <si>
    <t>круглосуточно</t>
  </si>
  <si>
    <t>8.00 - 17.00</t>
  </si>
  <si>
    <t>Администрация Окуловского муниципального района</t>
  </si>
  <si>
    <t>Глава Полавского сельского поселения</t>
  </si>
  <si>
    <t>Глава Федорковского сельского поселения</t>
  </si>
  <si>
    <t>Администрация Парфинского муниципального района</t>
  </si>
  <si>
    <t>8.30 - 17.30</t>
  </si>
  <si>
    <t>Администрация Пестовского муниципального района</t>
  </si>
  <si>
    <t>Начальник Пестовского района электрических сетей Боровичского филиала ОАО «Новгородоблэнерго»</t>
  </si>
  <si>
    <t>Директор ООО «Пестовский водоканал»</t>
  </si>
  <si>
    <t>Начальник Пестовского района теплоснабжения ООО «Тепловая компания Новгородская»</t>
  </si>
  <si>
    <t>Начальник отдела военного комиссариата Новгородской области по Пестовскому району</t>
  </si>
  <si>
    <t>Председатель комитета финансов Администрации муниципального района</t>
  </si>
  <si>
    <t>Администрация Поддорского муниципального района</t>
  </si>
  <si>
    <t>+7(81658)73317</t>
  </si>
  <si>
    <t>Администрация Чудовского муниципального района</t>
  </si>
  <si>
    <t>+7(81665)41323</t>
  </si>
  <si>
    <t xml:space="preserve">Начальник отдела МВД  России по Чудовскому району </t>
  </si>
  <si>
    <t>+7(81665)46581</t>
  </si>
  <si>
    <t>9.00-17.00</t>
  </si>
  <si>
    <t>Администрация  Шимского муниципального района</t>
  </si>
  <si>
    <t>Администрация Волотовского муниципального района</t>
  </si>
  <si>
    <t xml:space="preserve"> +7(81659)54456        8.00  - 17.00</t>
  </si>
  <si>
    <t>Наименование населенных пунктов, объектов экономики, инфраструктуры (нефтепроводы, газопроводы, дороги, линии электропередач и др.), иных объектов</t>
  </si>
  <si>
    <t>Противопожарные минерализованные полосы (метров)</t>
  </si>
  <si>
    <t>Очистка от сухой травянистой растительности, пожнивных остатков, валежника, порубочных остатков, мусора и других горючих материалов (гектаров)</t>
  </si>
  <si>
    <t>Администрация Новгородского муниципального района</t>
  </si>
  <si>
    <t>Председатель комитета коммунального хозяйства энергетики, транспорта и связи Администрации Новгородского муниципального района</t>
  </si>
  <si>
    <t>Председатель комитета образования Администрации Новгородского муниципального района</t>
  </si>
  <si>
    <t>Председатель комитета культуры Администрации Новгородского муниципального района</t>
  </si>
  <si>
    <t>Начальник железнодорожной станции Малая Вишера</t>
  </si>
  <si>
    <t>Начальник отдела ПАТП-1 г. Великий Новгород</t>
  </si>
  <si>
    <t>Начальник 14 отряда противопожарной службы МЧС России по Новгородской области</t>
  </si>
  <si>
    <t>Начальник ТК «Новгородская»</t>
  </si>
  <si>
    <t>GPS - навигатор Garmin</t>
  </si>
  <si>
    <t>самолет</t>
  </si>
  <si>
    <t>Должностное лицо, ответственное за составление формы</t>
  </si>
  <si>
    <t xml:space="preserve">   (Ф.И.О.)</t>
  </si>
  <si>
    <t xml:space="preserve">Должностное лицо, ответственное за составление формы </t>
  </si>
  <si>
    <t xml:space="preserve">Должностное лицо, ответственное за составление  формы    </t>
  </si>
  <si>
    <t>Должностное лицо, отвественноеза составление формы</t>
  </si>
  <si>
    <t>Директор ГОКУ "Старорусское лесничество"</t>
  </si>
  <si>
    <t>Начальник 47 пожарной части 15 отряда противопожарной службы Новгородской области</t>
  </si>
  <si>
    <t>Начальник  ПЧ-19 6-отряд ППС</t>
  </si>
  <si>
    <t>Администрация Демянского муниципального района</t>
  </si>
  <si>
    <t>Администрация Крестецкого муниципального района</t>
  </si>
  <si>
    <t>Старший оперативный дежурный ЕДДС Любытинского района</t>
  </si>
  <si>
    <t>Администрация Старорусского муниципального района</t>
  </si>
  <si>
    <t>Директор ГОКУ "Холмское лесничество"</t>
  </si>
  <si>
    <t>Начальник ОП по Холмскому району МО МВД России «Старорусский»</t>
  </si>
  <si>
    <t>Председатель комитета финансов Администрации Холмского муниципального района</t>
  </si>
  <si>
    <t>Администрации Холмского муниципального района</t>
  </si>
  <si>
    <t>Директор ГОКУ "Чудовское лесничество"</t>
  </si>
  <si>
    <t>Администрация Батецкого муниципального района</t>
  </si>
  <si>
    <t xml:space="preserve">6. Информация о лицах, допущенных к руководству тушения лесных пожаров </t>
  </si>
  <si>
    <t>2. Информация об органах государственной власти, их территориальных подразделениях, осуществляющих  организацию тушения лесных пожаров, а также о государственных учреждениях и других организациях, осуществляющих работы по тушению лесных пожаров и осуществлению мер пожарной безопасности</t>
  </si>
  <si>
    <t>3. Сведения о природной пожарной опасности</t>
  </si>
  <si>
    <t>4. Информация об ответственных лицах, осуществляющих организацию охраны лесов от пожаров</t>
  </si>
  <si>
    <t>5. Информация о лицах, ответственных за организацию тушения лесных пожаров на территории муниципальных образований Новгородской области</t>
  </si>
  <si>
    <t>Лица, ответственные за организацию тушения лесных пожаров на территории муниципальных образований субъекта Российской Федерации</t>
  </si>
  <si>
    <t xml:space="preserve"> Мероприятия  по противопожарному обустройству населенных пунктов, объектов экономики и инфраструктуры</t>
  </si>
  <si>
    <t>3.  Посадочные площадки для самолетов и вертолетов, используемых в целях проведения авиационных работ по охране и защите лесов</t>
  </si>
  <si>
    <t>Орган (организация), место дислокации (адрес)</t>
  </si>
  <si>
    <t>Район ответственности (наименование участкового лесничества)</t>
  </si>
  <si>
    <t>Боровичское лесничество</t>
  </si>
  <si>
    <t>Валдайское лесничество</t>
  </si>
  <si>
    <t>Демянское лесничество</t>
  </si>
  <si>
    <t>Крестецкое лесничество</t>
  </si>
  <si>
    <t>Любытинское лесничество</t>
  </si>
  <si>
    <t>Маловишерское лесничество</t>
  </si>
  <si>
    <t>Марёвское лесничество</t>
  </si>
  <si>
    <t>Мошенское лесничество</t>
  </si>
  <si>
    <t>Новгородское лесничество</t>
  </si>
  <si>
    <t>Окуловское лесничество</t>
  </si>
  <si>
    <t>Парфинское лесничество</t>
  </si>
  <si>
    <t>Пестовское лесничество</t>
  </si>
  <si>
    <t>Поддорское лесничество</t>
  </si>
  <si>
    <t>Старорусское лесничество</t>
  </si>
  <si>
    <t>Хвойнинское лесничество</t>
  </si>
  <si>
    <t>Холмское лесничество</t>
  </si>
  <si>
    <t>Чудовское лесничество</t>
  </si>
  <si>
    <t xml:space="preserve"> </t>
  </si>
  <si>
    <t>(ФИО)</t>
  </si>
  <si>
    <t>(контактный телефон с указанием кода города)</t>
  </si>
  <si>
    <t>II. Меры по охране земель и земельных участков, имеющих общую границу с лесничествами и лесопарками, а также меры по противопожарному обустройству населенных пунктов, объектов экономики и инфраструктуры, расположенных на таких землях и земельных участках</t>
  </si>
  <si>
    <t>Наличие назначенных руководителей тушения лесных пожаров</t>
  </si>
  <si>
    <t>Подготовлено к работе лесопожарных формирований</t>
  </si>
  <si>
    <t>Вывод</t>
  </si>
  <si>
    <t>(фамилия, инициалы высшего должностного лица субъекта Российской Федерации)</t>
  </si>
  <si>
    <t>Подтверждаю</t>
  </si>
  <si>
    <t>(подпись высшего должностного лица субъекта Российской Федерации)</t>
  </si>
  <si>
    <t>4. Силы и средства, которые могут быть привлечены для борьбы с лесными пожарами</t>
  </si>
  <si>
    <t>д. Красное</t>
  </si>
  <si>
    <t>д. Заречье</t>
  </si>
  <si>
    <t>Шимское*</t>
  </si>
  <si>
    <t>Новгородское* (Новгородский муниципальный район)</t>
  </si>
  <si>
    <t>Шимское лесничество</t>
  </si>
  <si>
    <t>лесопожарные формирования, их пожарная техника и оборудование находятся в полной готовности.</t>
  </si>
  <si>
    <t>наземное патрулирование осуществляется в местах проведения огнеопасных работ и в местах массового отдыха граждан, пребывающих в лесах</t>
  </si>
  <si>
    <t>лесопожарные формирования, их пожарная техника и оборудование находятся в полной готовности</t>
  </si>
  <si>
    <t>проведение наземного патрулирования на лесных участках I и II классов природной пожарной опасности, в местах огнеопасных работ, а также в местах массового отдыха граждан не менее одного раза с 11 до 17 часов</t>
  </si>
  <si>
    <t>ведение дежурства на пожарных наблюдательных пунктах, не оборудованных автоматическими системами наблюдения, осуществляется в 10, 13,16 и 19 часов</t>
  </si>
  <si>
    <t>тушение возникающих лесных пожаров производится силами и средствами лесопожарных формирований в соответствии с правилами тушения лесных пожаров</t>
  </si>
  <si>
    <t>проводится ежедневное однократное авиапатрулирование, а при наличии пожаров - двукратное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</si>
  <si>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</t>
  </si>
  <si>
    <t>проводится наземное патрулирование на лесных участках не менее трех раз с 8 до 20 часов. Ведётся дежурство на пожарных наблюдательных пунктах, не оборудованных автоматическими системами наблюдения, не реже одного раза в час с 9 до 21 часа</t>
  </si>
  <si>
    <t>проводится двукратное авиапатрулирование, а при наличии пожаров - трехкратное.</t>
  </si>
  <si>
    <t>при необходимости используется резерв сил и средств пожаротушения субъекта Российской Федерации.</t>
  </si>
  <si>
    <t>при необходимости вводится режим ограничения пребывания граждан в лесах и въезда в них транспортных средств</t>
  </si>
  <si>
    <t>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др.), за исключением работ по охране лесов от пожаров</t>
  </si>
  <si>
    <t xml:space="preserve">проведение противопожарной пропаганды  в средствах массовой информации осуществляется  не реже одного раза в день </t>
  </si>
  <si>
    <t>в лесничествах обеспечивается ежедневное круглосуточное дежурство из числа ответственных лиц</t>
  </si>
  <si>
    <t>ведётся дежурство на пожарных наблюдательных пунктах, не оборудованных автоматическими системами наблюдения, не реже одного раза в час с 06 до 24 часов</t>
  </si>
  <si>
    <t>тушение возникающих лесных пожаров производится силами и средствами лесопожарных формирований в соответствии с правилами тушения лесных пожаров, при  необходимости для тушения лесных пожаров привлекаются лица, использующие леса</t>
  </si>
  <si>
    <t>при необходимости используется резерв субъекта Российской Федерации</t>
  </si>
  <si>
    <t xml:space="preserve">организовывается межмуниципальное маневрирование силами и средствами учреждений по тушению лесных пожаров </t>
  </si>
  <si>
    <t>при введении в субъекте Российской Федерации режима чрезвычайной ситуации, связанной с лесными пожарами, задействуются все ресурсы пожаротушения, при необходимости межрегиональные</t>
  </si>
  <si>
    <t>вводится режим ограничения пребывания граждан в лесах и въезда в них транспортных средств</t>
  </si>
  <si>
    <t xml:space="preserve">проведение противопожарной пропаганды  в средствах массовой информации осуществляется не реже одного раза в день </t>
  </si>
  <si>
    <t>лесопожарным формированиям дополнительно передается техника с производственных работ (тракторы с плугом, бульдозеры, автотранспорт) в соответствии с заключенными договорами</t>
  </si>
  <si>
    <t>1*</t>
  </si>
  <si>
    <t>2*</t>
  </si>
  <si>
    <t>ЕЭВС " Самолёт - амфибия Л-42 м"</t>
  </si>
  <si>
    <t>TECNAM P2006Т</t>
  </si>
  <si>
    <t>TECNAM P2002</t>
  </si>
  <si>
    <t>г. Боровичи</t>
  </si>
  <si>
    <t>N 58°26'10''</t>
  </si>
  <si>
    <t>E 33°53'22''</t>
  </si>
  <si>
    <t>нет</t>
  </si>
  <si>
    <t>Фёдоров</t>
  </si>
  <si>
    <t>Вадим</t>
  </si>
  <si>
    <t>Викторович</t>
  </si>
  <si>
    <t xml:space="preserve"> +7(921)7388608</t>
  </si>
  <si>
    <t>г. Валдай</t>
  </si>
  <si>
    <t>N 57°57'37''</t>
  </si>
  <si>
    <t>E 33°14'17''</t>
  </si>
  <si>
    <t>Саковников</t>
  </si>
  <si>
    <t>Алексеевич</t>
  </si>
  <si>
    <t xml:space="preserve"> +7(921)7303578</t>
  </si>
  <si>
    <t>п. Любытино</t>
  </si>
  <si>
    <t>N 58°48'10''</t>
  </si>
  <si>
    <t>E 33°22'25''</t>
  </si>
  <si>
    <t>д. Борки</t>
  </si>
  <si>
    <t>N 58°22'15''</t>
  </si>
  <si>
    <t>E 31°02'36''</t>
  </si>
  <si>
    <t>Сенигов</t>
  </si>
  <si>
    <t>Вячеслав</t>
  </si>
  <si>
    <t xml:space="preserve"> +7(960)2056670</t>
  </si>
  <si>
    <t>г. Чудово</t>
  </si>
  <si>
    <t>вертолет Ка-32</t>
  </si>
  <si>
    <t>N 59°06'56''</t>
  </si>
  <si>
    <t>E 31°39'32''</t>
  </si>
  <si>
    <t>7**</t>
  </si>
  <si>
    <t>N 57°59'18''</t>
  </si>
  <si>
    <t>E 33°14'34''</t>
  </si>
  <si>
    <t>8**</t>
  </si>
  <si>
    <t>3*</t>
  </si>
  <si>
    <t>4*</t>
  </si>
  <si>
    <t>5*</t>
  </si>
  <si>
    <t>6*</t>
  </si>
  <si>
    <t>9**</t>
  </si>
  <si>
    <t>*Посадочные площадки, которые могут быть использованы при авиационном патрулировании лесного фонда</t>
  </si>
  <si>
    <t>9 посадочных площадок</t>
  </si>
  <si>
    <t>Примечание:</t>
  </si>
  <si>
    <t xml:space="preserve">+7(816 64) 44440                                +7(911) 6010909                                     +7(921) 0203006
</t>
  </si>
  <si>
    <t xml:space="preserve">Шимский муниципальный район </t>
  </si>
  <si>
    <t xml:space="preserve"> +7(81651)42256  +7(921)2030101       </t>
  </si>
  <si>
    <t xml:space="preserve"> +7(81657)22848  +7(921)7373634
</t>
  </si>
  <si>
    <t xml:space="preserve">  +7(81650)64335   +7(911)6129382
</t>
  </si>
  <si>
    <t xml:space="preserve">  </t>
  </si>
  <si>
    <t>(Ф.И.О.)</t>
  </si>
  <si>
    <t xml:space="preserve"> готов</t>
  </si>
  <si>
    <t>Объемы планируемого финансирования мер по обеспечению пожарной безопасности  в лесах и тушения лесных пожаров в субъекте Российской Федерации - всего
в том числе за счет средств:</t>
  </si>
  <si>
    <t>федерального бюджета</t>
  </si>
  <si>
    <t>бюджета субъекта Российской Федерации</t>
  </si>
  <si>
    <t>467 от 19.06.2014*****</t>
  </si>
  <si>
    <t>Баратинский Дмитрий Николаевич</t>
  </si>
  <si>
    <t>ООО "Фирма "СОРИ"</t>
  </si>
  <si>
    <t xml:space="preserve"> +7(921)0245280 +7(81651)42437</t>
  </si>
  <si>
    <t>19052 от 02.03.2018*</t>
  </si>
  <si>
    <t>Леонов Артем Сергеевич</t>
  </si>
  <si>
    <t>+7(953)9059590</t>
  </si>
  <si>
    <t>Коровкин Виктор Михайлович</t>
  </si>
  <si>
    <t>+7(921)6902755</t>
  </si>
  <si>
    <t>19055 от 02.03.2018*</t>
  </si>
  <si>
    <t>19053 от 02.03.2018*</t>
  </si>
  <si>
    <t>18096 от 20.10.2017*</t>
  </si>
  <si>
    <t>18095 от 20.10.2017*</t>
  </si>
  <si>
    <t>18097 от 20.10.2017*</t>
  </si>
  <si>
    <t>16947 от 21.04.2017*</t>
  </si>
  <si>
    <t>Начальник МКУ «Управление ГО и ЧС Боровичского муниципального района»</t>
  </si>
  <si>
    <t>12 лет</t>
  </si>
  <si>
    <t>0351162 от 26.09.2018************</t>
  </si>
  <si>
    <t>Ханенко Василий Дмитриевич</t>
  </si>
  <si>
    <t>8(921)2021274</t>
  </si>
  <si>
    <t>20446 от 12.10.2018*</t>
  </si>
  <si>
    <t>мастер ООО "Воля"</t>
  </si>
  <si>
    <t xml:space="preserve">директор Новгородского областного 
автономного учреждения «Мошенской лесхоз»
</t>
  </si>
  <si>
    <t xml:space="preserve">+7(81668)65455
+7(921)2041500
</t>
  </si>
  <si>
    <t>Гоцман Владимир Алексеевич</t>
  </si>
  <si>
    <t>Шереметьев Сергей Александрович</t>
  </si>
  <si>
    <t>8(921)2018274</t>
  </si>
  <si>
    <t>19050 от 02.03.2018*</t>
  </si>
  <si>
    <t>Васильев Василий Владимирович</t>
  </si>
  <si>
    <t>механик НОАУ "Любытинский лесхоз"</t>
  </si>
  <si>
    <t>20091 от 23.06.2018*</t>
  </si>
  <si>
    <t>18963 от 16.02.2018*</t>
  </si>
  <si>
    <t>Аносов Андрей Николаевич</t>
  </si>
  <si>
    <t>мастр леса ООО "Леспромстрой"</t>
  </si>
  <si>
    <t xml:space="preserve">Анциферовское, Вязовское, Жилоборское, Левочское, Песское, Ракитинское, Раменское, Спасское, Хвойнинское
</t>
  </si>
  <si>
    <t>Директор МУП «Хвойнинское ВКХ»</t>
  </si>
  <si>
    <t>Начальник ОМВД Хвойнинского района</t>
  </si>
  <si>
    <t>водитель по вывозке леса, мастер леса  ИП Воробьев А.А.</t>
  </si>
  <si>
    <t>11 лет</t>
  </si>
  <si>
    <t>10406 от 28.03.2014*</t>
  </si>
  <si>
    <t xml:space="preserve">директор Новгородского областного 
автономного учреждения «Пестовский лесхоз»
</t>
  </si>
  <si>
    <t>Главный инженер Пестовского района электрических сетей производственного  отдела «Боровичские электросети» филиала ОАО «Межрегиональная распределительная сетевая компания Северо-Запада» «Новгородэнерго»</t>
  </si>
  <si>
    <t>Директор ООО «Пестовское дорожное эксплуатационное предприятие»</t>
  </si>
  <si>
    <t>заместитель директора  НОАУ «ЛПЦ-Новгородлес»</t>
  </si>
  <si>
    <t>1660 от 31.03.2017*</t>
  </si>
  <si>
    <t>Тельпаров Зейнулла Менатуллаевич</t>
  </si>
  <si>
    <t>главный механик   НОАУ «ЛПЦ-Новгородлес»</t>
  </si>
  <si>
    <t>Заведующая  отделом  жилищно-коммунального  хозяйства,  дорожного  строительства  и  транспорта  района</t>
  </si>
  <si>
    <t xml:space="preserve">Глава  Выбитского сельского  поселения    </t>
  </si>
  <si>
    <t xml:space="preserve">Глава  Дубровского  сельского  поселения </t>
  </si>
  <si>
    <t xml:space="preserve">Начальник  участка Солецкого  теплохозяйства Шимского сетевого  района  ООО « ТК Новгородская» </t>
  </si>
  <si>
    <t xml:space="preserve">Начальник ОМВД  России по Солецкому  району </t>
  </si>
  <si>
    <t>Начальник  отдела надзорной деятельности  по  Солецкому и Шимскому   районам  УНД ГУ МЧС России  по  Новгородской  области</t>
  </si>
  <si>
    <t>Васильев Александр Владимирович</t>
  </si>
  <si>
    <t>18896 от 02.02.2018*</t>
  </si>
  <si>
    <t xml:space="preserve">директор Новгородского областного 
автономного учреждения "ЛПЦ-Новгородлес"
</t>
  </si>
  <si>
    <t>коммерческий директор ООО "Форест"</t>
  </si>
  <si>
    <t>Глава Грузинского сельского поселения</t>
  </si>
  <si>
    <t>Директор МБУ «Управление по делам ГО ЧС»</t>
  </si>
  <si>
    <t xml:space="preserve"> +7(8162)679044
+7(911)6005353
</t>
  </si>
  <si>
    <t>КХ Даниленко В.В.</t>
  </si>
  <si>
    <t>Кондратович                       Андрей Евгеньевич</t>
  </si>
  <si>
    <t>Соколова                            Ольга Константиновна</t>
  </si>
  <si>
    <t>Черкесов                              Андрей Валентинович</t>
  </si>
  <si>
    <t>Рожков                                Владимир Анатольевич</t>
  </si>
  <si>
    <t>Мартынов                            Антон Вячеславович</t>
  </si>
  <si>
    <t>Платонов                             Сергей Александрович</t>
  </si>
  <si>
    <t>Иванов                                 Константин Валерьевич</t>
  </si>
  <si>
    <t>Шеренков                            Илья Геннадьевич</t>
  </si>
  <si>
    <t>Татаренко                             Нина Павловна</t>
  </si>
  <si>
    <t>Эльсон                                 Ольга Яковлевна</t>
  </si>
  <si>
    <t>Козлов                                 Андрей Геннадьевич</t>
  </si>
  <si>
    <t>Манухов                               Андрей Викторович</t>
  </si>
  <si>
    <t>Золотухин                              Александр Иванович</t>
  </si>
  <si>
    <t>мастер                            ООО "Порядок"</t>
  </si>
  <si>
    <t>инженер лесного хозяйства                     ООО "Терминал"</t>
  </si>
  <si>
    <t>мастер леса                   ИП Александрова О.Н.</t>
  </si>
  <si>
    <t>директор                      ООО «Авангард»</t>
  </si>
  <si>
    <t>начальник лесного отдела                    ООО «Хасслахерлес»</t>
  </si>
  <si>
    <t>мастер леса                            ООО «Грин - Вуд»</t>
  </si>
  <si>
    <t>заместитель генерального директора                ООО «НЮАН»</t>
  </si>
  <si>
    <t>************ Учебный центр "СтройЭнергоМонтажСервис", г.Белебей</t>
  </si>
  <si>
    <t>*** ФАУ ДПО "Всероссийский институт повышения квалификации руководящих работников и специалистов лесного хозяйства",            г. Пушкино, Московская область</t>
  </si>
  <si>
    <t>Главный врач ГОБУЗ «Маловишерская ЦРБ»</t>
  </si>
  <si>
    <t>Начальник ОМВД по Маловишерскому району</t>
  </si>
  <si>
    <t>ООО «ЛЕСЭКСПОРТ-В.Н.», 174411, Боровичский район, г.Боровичи, ул.Вышневолоцкая д.43.кв.72  +7(921)0288888</t>
  </si>
  <si>
    <t>КФХ Дмитриева А.И., 175333, Демянский район, с. Полново,ул. Селигерская, д.41       +7(921)6914994</t>
  </si>
  <si>
    <t>ИП Пундяков А.Ю., 175310, Демянский район, р.п. Демянск, ул. Энтузиастов, д.2                               +7(921)6987473</t>
  </si>
  <si>
    <t>ООО "Лесэкспорт", 175343, Марёвский район, д. Липье, ул. Строителей, д.8 +7(921)2007707</t>
  </si>
  <si>
    <t>СПК «Новорахинский», 175450, Крестецкий район, д. Новое Рахино, д.93                                +7(921)1934014</t>
  </si>
  <si>
    <t xml:space="preserve">ИП Репин А.Е., 174260, Маловишерский район, г. Малая Вишера, ул. Молодежная, д.2, кв.1   +7(921)2010340  </t>
  </si>
  <si>
    <t>авиапатрулирование проводится через 1 - 2 дня, а при наличии                   пожаров - ежедневно</t>
  </si>
  <si>
    <r>
      <t xml:space="preserve">ООО «Петсамо», 173007, Великий Новгород, Десятинная улица, д. 33/08 кв.60 </t>
    </r>
    <r>
      <rPr>
        <sz val="14"/>
        <rFont val="Times New Roman"/>
        <family val="1"/>
        <charset val="204"/>
      </rPr>
      <t xml:space="preserve"> +7(921)7305478, +7 (8162)642729</t>
    </r>
  </si>
  <si>
    <t>09.00-18.00</t>
  </si>
  <si>
    <t>Васильев А.Е.</t>
  </si>
  <si>
    <t>Кондратович А.Е.</t>
  </si>
  <si>
    <t>Директор ГОКУ «Боровичское лесничество»</t>
  </si>
  <si>
    <t>Киселев Ю.В.</t>
  </si>
  <si>
    <t>ООО "ИСК "Экопарк Валдайский" , 175421, Валдайский район, д. Ключи, д. 23                                        +7(921)7070200</t>
  </si>
  <si>
    <t>АО "Едрово", 175429, Валдайский район, с. Едрово, ул. Московская, дом 2А                                 +7(81666)51571       +7(921)2013141    +7(921) 202 5875</t>
  </si>
  <si>
    <t>Столбов А.Н.</t>
  </si>
  <si>
    <t>Литягин С.В.</t>
  </si>
  <si>
    <t>Степанов Д.С.</t>
  </si>
  <si>
    <t>Яхонтов А.Н.</t>
  </si>
  <si>
    <t>Усатова Н.Г.</t>
  </si>
  <si>
    <t>Соколова О.К.</t>
  </si>
  <si>
    <t>Соколов В.А.</t>
  </si>
  <si>
    <t>Приколотин В.В.</t>
  </si>
  <si>
    <t>СПК "Демянский", 175331, Демянский район, д. Жирково, ул. Центральная, д.9          +7(81651)96712</t>
  </si>
  <si>
    <t>СПК "Луженской",175332, Демянский район, д. Чёрный ручей, ул. Центральная, д.14 +78165195225</t>
  </si>
  <si>
    <t>СПК (колхоз) "Искра", 175321, Демянский район, д. Ильина Гора, ул. Молодежная, д.2          +7(81651)95430</t>
  </si>
  <si>
    <t>ИП Коровкин В.М., 175333, Демянский район, д. Крутуша, д.1     +7(921)690275</t>
  </si>
  <si>
    <t>ООО "Стройдеталь", 175310, Демянский район, р.п. Демянск, ул. Ленина, д. 62                        +7(81651)43001</t>
  </si>
  <si>
    <t>ООО "ФИРМА "СОРИ", 175310, Демянскй район, р.п.Демянск, ул. Сосновского, д.19А               +7(81651)42437</t>
  </si>
  <si>
    <t>ИП Пирвелашвили С.Б., 175310, Демянский район, р.п. Демянск, ул. К. Либкнехта, д.42,кв.16  +7(921)2042573</t>
  </si>
  <si>
    <t>ИП Николаев С.Н., 175301, Демянский район, п. Кневицы, д.52, +7(921)0233467</t>
  </si>
  <si>
    <t>Ганочкин С.П.</t>
  </si>
  <si>
    <t>Гаан А.Э.</t>
  </si>
  <si>
    <t>Гаан Т.Ю.</t>
  </si>
  <si>
    <t>Карасев А.Н.</t>
  </si>
  <si>
    <t>ООО "Зубренок", 173009, Великий Новгород, ул. Псковская д.44, корп. 1, кв.288  +7(921)0246272</t>
  </si>
  <si>
    <t>Алексеев А.Ю.</t>
  </si>
  <si>
    <t>Андреев Р.С.</t>
  </si>
  <si>
    <t>Евдокимова Л.М.</t>
  </si>
  <si>
    <t>Егоров И.Н.</t>
  </si>
  <si>
    <t>Козий В.А.</t>
  </si>
  <si>
    <t>Панкратьев В.Н.</t>
  </si>
  <si>
    <t>Рогалев Е.Ю.</t>
  </si>
  <si>
    <t>Фёдоров Л.А.</t>
  </si>
  <si>
    <t>Мамедов Эльшат Гамбар Оглы</t>
  </si>
  <si>
    <t>ООО «Люмина», 174260, Маловишерский район, г. Малая Вишера, ул.Урицкого, д.123                  +7(911)6017138</t>
  </si>
  <si>
    <t>ООО «МВ  ЛЕСХОЗ», 174260, Маловишерский район,  г. Малая Вишера, ул. Ленина, д. 90  +7(911)6010063</t>
  </si>
  <si>
    <t>Маслов Н.А.</t>
  </si>
  <si>
    <t>Глава Маловишерского муниципального района</t>
  </si>
  <si>
    <t>Петров А.А.</t>
  </si>
  <si>
    <t>Бобров М.Ю.</t>
  </si>
  <si>
    <t>Ермолаева И.Б.</t>
  </si>
  <si>
    <t>Прокофьева Р.В.</t>
  </si>
  <si>
    <t>Никифорова М.А.</t>
  </si>
  <si>
    <t>Замышляев А.В.</t>
  </si>
  <si>
    <t>Лашманов Е.Н.</t>
  </si>
  <si>
    <t>Тимкин В.В.</t>
  </si>
  <si>
    <t>Кузанова И.Г.</t>
  </si>
  <si>
    <t>Румянцев В.Ю.</t>
  </si>
  <si>
    <t>Мартынов О.А.</t>
  </si>
  <si>
    <t>Смирнов В.Ю.</t>
  </si>
  <si>
    <t>ООО"Бонитет",  174765, Любытинский район, д. Вычерема             +7(911)6123407</t>
  </si>
  <si>
    <t>ООО"Перестройка", 174755, Любытинский район, д.Дедлово                 +7(911)6443420</t>
  </si>
  <si>
    <t>Стогов И. А.</t>
  </si>
  <si>
    <t xml:space="preserve">Брюсов В. В.
</t>
  </si>
  <si>
    <t xml:space="preserve"> +7(81654)51303</t>
  </si>
  <si>
    <t xml:space="preserve"> +7(81654)51207</t>
  </si>
  <si>
    <t xml:space="preserve"> +7(81654)56220</t>
  </si>
  <si>
    <t>+7(81668)61302</t>
  </si>
  <si>
    <t>8(921)0252131         8(921)0222757         +7(81668)62152</t>
  </si>
  <si>
    <t xml:space="preserve"> +7(81654)51618</t>
  </si>
  <si>
    <t>+7(81669)56884       8.00 - 17.00</t>
  </si>
  <si>
    <t>+7(81669)52655        8.00 - 17.00</t>
  </si>
  <si>
    <t>+7(81669)52035        8.00 - 17.00</t>
  </si>
  <si>
    <t>+7(81669)51970        8.30 - 17.30</t>
  </si>
  <si>
    <t>+7(81669)52005        8.00 - 17.00</t>
  </si>
  <si>
    <t>+7(81669)52846        8.00 - 17.00</t>
  </si>
  <si>
    <t>+7(81669)52777        8.00 - 17.00</t>
  </si>
  <si>
    <t>+7(81669)51286        8.00 - 17.00</t>
  </si>
  <si>
    <t>+7(81669)52078        8.00 - 17.00</t>
  </si>
  <si>
    <t>+7(81669)52847        8.00 - 17.00</t>
  </si>
  <si>
    <t>+7(81669)52359        8.00 - 17.00</t>
  </si>
  <si>
    <t>+7(81669)52403        8.00 - 17.00</t>
  </si>
  <si>
    <t>+7(81669)56105        8.00 - 17.00</t>
  </si>
  <si>
    <t>+7(81669)56236        8.00 - 17.00</t>
  </si>
  <si>
    <t>+7(81669)52301        8.00 - 17.00</t>
  </si>
  <si>
    <t>+7(81669)52342        8.00 - 17.00</t>
  </si>
  <si>
    <t>+7(81669)52339        8.00 - 17.00</t>
  </si>
  <si>
    <t>+7(81669)52369        8.00 - 17.00</t>
  </si>
  <si>
    <t>+7(81669)52427       8.00 -17.00</t>
  </si>
  <si>
    <t>+7(81652) 51550          8.00 -17.00</t>
  </si>
  <si>
    <t>+7(81652) 33873          9.00 -18.00</t>
  </si>
  <si>
    <t>+7(81652) 58472       8.30 - 17.30</t>
  </si>
  <si>
    <t>+7(81667) 50-506</t>
  </si>
  <si>
    <t>+7(81667) 50251</t>
  </si>
  <si>
    <t>+7(81667) 50373</t>
  </si>
  <si>
    <t xml:space="preserve">+7(81667) 50382              </t>
  </si>
  <si>
    <t xml:space="preserve"> +7(81654)59186          8.30-17.30</t>
  </si>
  <si>
    <t>+7(881665)48848</t>
  </si>
  <si>
    <t>+7(81664)25466</t>
  </si>
  <si>
    <t>+7(81652)33873       9.00 -18.00</t>
  </si>
  <si>
    <t>+7(81651)42100</t>
  </si>
  <si>
    <t>+7(81651)43-525</t>
  </si>
  <si>
    <t>+7(81660)31190, +7(921)6909088, +7(921)6978016        8.30-17.30</t>
  </si>
  <si>
    <t>+7(81650) 61291       8.30 - 17.30</t>
  </si>
  <si>
    <t>+7(81650)61130         8.30 - 17.30</t>
  </si>
  <si>
    <t>+7(81650)61585       8.30 - 17.30</t>
  </si>
  <si>
    <t>+7(81650)63352        8.30 - 17.30</t>
  </si>
  <si>
    <t>+7(81650)61237              +7(921)1986785       8.30 -17.30</t>
  </si>
  <si>
    <t>+7(81650)61791    +7(921)6939063              8.30 - 17.30</t>
  </si>
  <si>
    <t>+7(81650)64344     +7(911)6002784                8.30 - 17.30</t>
  </si>
  <si>
    <t>+7(81650)61478   +7(921)1960093                 8.30 - 17.30</t>
  </si>
  <si>
    <t xml:space="preserve">Ведущий специалист по мобилизационной подготовке Администрации Пестовского муниципального района
</t>
  </si>
  <si>
    <t>Заведующий юридическим отделом Администрации Пестовского муниципального района</t>
  </si>
  <si>
    <t>Кучеренков А.В.</t>
  </si>
  <si>
    <t>Лазарец И.Ю.</t>
  </si>
  <si>
    <t>Лазарева Т.А.</t>
  </si>
  <si>
    <t xml:space="preserve">Михайлова Н.Ю.
</t>
  </si>
  <si>
    <t>Матущак С.Г.</t>
  </si>
  <si>
    <t>Иванов В.В.</t>
  </si>
  <si>
    <t>Половко В.И.</t>
  </si>
  <si>
    <t>Виноградов В.В.</t>
  </si>
  <si>
    <t>Виноградова С.Б.</t>
  </si>
  <si>
    <t>Лашкина Е.Б.</t>
  </si>
  <si>
    <t>Газетов А. Н.</t>
  </si>
  <si>
    <t>Гусев И. Ф.</t>
  </si>
  <si>
    <t>Иванов Ю. Н.</t>
  </si>
  <si>
    <t xml:space="preserve">Абрамович М.И.
</t>
  </si>
  <si>
    <t xml:space="preserve">Петров С.М.
</t>
  </si>
  <si>
    <t xml:space="preserve">Матвеева Н. Н.
</t>
  </si>
  <si>
    <t>Павлов А.В.</t>
  </si>
  <si>
    <t>Татаренко Н.П.</t>
  </si>
  <si>
    <t>Егоров С.М.</t>
  </si>
  <si>
    <t>Николаева С.Н.</t>
  </si>
  <si>
    <t>Парфёнов В.Е.</t>
  </si>
  <si>
    <t>Григорьев И.Ю.</t>
  </si>
  <si>
    <t>Рыбкин В.В.</t>
  </si>
  <si>
    <t>Пахтусов О.О</t>
  </si>
  <si>
    <t>Николаев Р.Г.</t>
  </si>
  <si>
    <t>Бутылин М.Ф.</t>
  </si>
  <si>
    <t>Пахтусов О.О.</t>
  </si>
  <si>
    <t>Павлова Т.В.</t>
  </si>
  <si>
    <t>+7(81653)61380</t>
  </si>
  <si>
    <t>+7(81653)61992</t>
  </si>
  <si>
    <t>+7(81653)61206</t>
  </si>
  <si>
    <t>+7(81653)61501</t>
  </si>
  <si>
    <t>+7(81653)61360</t>
  </si>
  <si>
    <t>+7(81653)61550</t>
  </si>
  <si>
    <t xml:space="preserve"> +7(81667)54445</t>
  </si>
  <si>
    <t>10799 от 06.06.2014*</t>
  </si>
  <si>
    <t>Павлов А.Ю.</t>
  </si>
  <si>
    <t>Иванов С.П.</t>
  </si>
  <si>
    <t>Трудов Э.В.</t>
  </si>
  <si>
    <t>Елисеев Н.Я.</t>
  </si>
  <si>
    <t>Спирин А.В.</t>
  </si>
  <si>
    <t>Хвайзов В.Н.</t>
  </si>
  <si>
    <t>Конев А.В.</t>
  </si>
  <si>
    <t>Мамедов Габил Гейдар Оглы</t>
  </si>
  <si>
    <t xml:space="preserve"> +7(921)1938822</t>
  </si>
  <si>
    <t>ООО «Лесинвест В.Н.», 174760,Любытинский район, р.п.Любытино, ул. Василия Иванова, д.73                                                                    +7(921)0222757</t>
  </si>
  <si>
    <t>ООО "Финэкс", 187110, Ленинградская обл., п.Будогощь, ул.Озерная, д.23                      +7(81368)55059</t>
  </si>
  <si>
    <t>Сивец С.Н.</t>
  </si>
  <si>
    <t>Петров Н.Ф.</t>
  </si>
  <si>
    <t>Лещинский Д.А.</t>
  </si>
  <si>
    <t>Рожков В.А.</t>
  </si>
  <si>
    <t>Специалист по делам ГО и ЧС Администрации Любытинского муниципального района</t>
  </si>
  <si>
    <t>Цветкова  С.Б.</t>
  </si>
  <si>
    <t xml:space="preserve"> +7(8162)747765 +7(921)7299022</t>
  </si>
  <si>
    <t xml:space="preserve"> +7(921)7067560</t>
  </si>
  <si>
    <t xml:space="preserve"> +7(921)7387751</t>
  </si>
  <si>
    <t xml:space="preserve"> +7(921)6905688</t>
  </si>
  <si>
    <t xml:space="preserve"> +7(921)1943909</t>
  </si>
  <si>
    <t xml:space="preserve"> +7(953)9027261</t>
  </si>
  <si>
    <t>директор               «КФХ Львов А.Т.»</t>
  </si>
  <si>
    <t xml:space="preserve"> +7(921)6908647</t>
  </si>
  <si>
    <t xml:space="preserve"> +7(81654)51256           8.30-17.30</t>
  </si>
  <si>
    <t xml:space="preserve"> +7(81661)22401</t>
  </si>
  <si>
    <t>д. Погорелка</t>
  </si>
  <si>
    <t>д.Озерки</t>
  </si>
  <si>
    <t>д.Налючи</t>
  </si>
  <si>
    <t>д.Новая Деревня</t>
  </si>
  <si>
    <t>д.Сергеево</t>
  </si>
  <si>
    <t>д.Федорково</t>
  </si>
  <si>
    <t>Населенные пункты</t>
  </si>
  <si>
    <t>Инфраструктура</t>
  </si>
  <si>
    <t>Итого по муниципальному району</t>
  </si>
  <si>
    <t xml:space="preserve"> +7(81651)44015</t>
  </si>
  <si>
    <t>Киселёв Николай Иванович</t>
  </si>
  <si>
    <t xml:space="preserve"> +7(81669)50236
 +7(950)6865832</t>
  </si>
  <si>
    <t>Тракторист-машинист НОАУ «Пестовский лесхоз»</t>
  </si>
  <si>
    <t>Панина Е.В.</t>
  </si>
  <si>
    <t>Иванова Н.С.</t>
  </si>
  <si>
    <t>Козлов А.Г.</t>
  </si>
  <si>
    <t>Зверев И.А.</t>
  </si>
  <si>
    <t>Краля Г.Н.</t>
  </si>
  <si>
    <t>Никифоров Ю.А.</t>
  </si>
  <si>
    <t>Алексеев С.Б.</t>
  </si>
  <si>
    <t>Соловьёв В.А.</t>
  </si>
  <si>
    <t>Манухов А.В.</t>
  </si>
  <si>
    <t>Матюшин  С.Н.</t>
  </si>
  <si>
    <t>Николаева Л.В.</t>
  </si>
  <si>
    <t>Кукушкина  А.Г.</t>
  </si>
  <si>
    <t>Порозков Ю.А.</t>
  </si>
  <si>
    <t>Михайлова Ю.В.</t>
  </si>
  <si>
    <t>Качанович Е.Н.</t>
  </si>
  <si>
    <t>Сырков В.В.</t>
  </si>
  <si>
    <t>Лапина С.Б.</t>
  </si>
  <si>
    <t>Игнатьев Ю.А.</t>
  </si>
  <si>
    <t>Петухова И.Н.</t>
  </si>
  <si>
    <t>Устинская С.М.</t>
  </si>
  <si>
    <t>Лядов Е.Ю.</t>
  </si>
  <si>
    <t>Бас А.В.</t>
  </si>
  <si>
    <t>Мещерякова Е.Ю.</t>
  </si>
  <si>
    <t>Трофимов Р.Н.</t>
  </si>
  <si>
    <t>Карпов В.Н.</t>
  </si>
  <si>
    <t>Цветков  А.Н.</t>
  </si>
  <si>
    <t>д.Узмень</t>
  </si>
  <si>
    <t>д.Низино</t>
  </si>
  <si>
    <t xml:space="preserve"> +7 (921) 206 48 62</t>
  </si>
  <si>
    <t xml:space="preserve"> +7 (927) 207 63 36</t>
  </si>
  <si>
    <t>Горкин С.И.</t>
  </si>
  <si>
    <t>Быстревский С.А.</t>
  </si>
  <si>
    <t>Кечеджиева М.А.</t>
  </si>
  <si>
    <t>Мартынов А.В.</t>
  </si>
  <si>
    <t>Ершова С.А.</t>
  </si>
  <si>
    <t>Матвеев М.В.</t>
  </si>
  <si>
    <t>Иванов М.И.</t>
  </si>
  <si>
    <t>Бойцов А.А.</t>
  </si>
  <si>
    <t>Федоров В.П.</t>
  </si>
  <si>
    <t>Попович В.Н.</t>
  </si>
  <si>
    <t>Яровой А.В.</t>
  </si>
  <si>
    <t>Федорова М.Ф.</t>
  </si>
  <si>
    <t>Иванов В.Н.</t>
  </si>
  <si>
    <t>Полушкин В.Ю.</t>
  </si>
  <si>
    <t>Филипова Л.Н.</t>
  </si>
  <si>
    <t>Иванова Т.Н.</t>
  </si>
  <si>
    <t>Волосач В.Т.</t>
  </si>
  <si>
    <t>Новиков А.И.</t>
  </si>
  <si>
    <t>Савченко А.И.</t>
  </si>
  <si>
    <t>Егорова Т.Ю.</t>
  </si>
  <si>
    <t>Напылова В.Ю.</t>
  </si>
  <si>
    <t>Губернатор Новгородской области,</t>
  </si>
  <si>
    <t xml:space="preserve"> +7(8162)732287</t>
  </si>
  <si>
    <t>+7(1656)54713
+7(1661)22264
+79212039960</t>
  </si>
  <si>
    <t xml:space="preserve">  +7(8162) 770452 
</t>
  </si>
  <si>
    <t>+7(921)7658359</t>
  </si>
  <si>
    <t>+7(921)2046327</t>
  </si>
  <si>
    <t>+7(921)9626648</t>
  </si>
  <si>
    <t>+7(921)8670727</t>
  </si>
  <si>
    <t>+7(921)2009310</t>
  </si>
  <si>
    <t xml:space="preserve"> +7(921)9445907</t>
  </si>
  <si>
    <t>+7(921)7416061</t>
  </si>
  <si>
    <t>+7(921)7299022</t>
  </si>
  <si>
    <t>+7(921)2033188</t>
  </si>
  <si>
    <t xml:space="preserve">              (Ф.И.О.)                    </t>
  </si>
  <si>
    <t>10536 от 11.04.2014*</t>
  </si>
  <si>
    <t>10537 от 11.04.2014*</t>
  </si>
  <si>
    <t>*************</t>
  </si>
  <si>
    <t>НАНО ДПО УЦ "Гефест" г. Тверь</t>
  </si>
  <si>
    <t>Единица измерения</t>
  </si>
  <si>
    <t>Плановое значение</t>
  </si>
  <si>
    <t>Фактическое значение</t>
  </si>
  <si>
    <t>Проценты к плану</t>
  </si>
  <si>
    <t>1.</t>
  </si>
  <si>
    <t>2.</t>
  </si>
  <si>
    <t>3.</t>
  </si>
  <si>
    <t>4.</t>
  </si>
  <si>
    <t>Наличие государственных контрактов или государственных заданий на выполнение работ по тушению лесных пожаров, осуществляемых  в том числе с лесопожарными формированиями</t>
  </si>
  <si>
    <t>5.</t>
  </si>
  <si>
    <t>6.</t>
  </si>
  <si>
    <t>7.</t>
  </si>
  <si>
    <t>8.</t>
  </si>
  <si>
    <t>Губернатор Новгородской области</t>
  </si>
  <si>
    <t>А. С. Никитин</t>
  </si>
  <si>
    <t>наземное патрулирование на территориях, отнесённых к I - III классам природной пожарной опасности, проводится не менее двух раз с 10 до 19 часов. Ведётся дежурство на пожарных наблюдательных пунктах, не оборудованных автоматическими системами наблюдения, не реже одного раза в 2 часа с 10 до 20 часов</t>
  </si>
  <si>
    <t>при необходимости 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др.), за исключением работ по охране лесов от пожаров</t>
  </si>
  <si>
    <t>проводится наземное патрулирование на лесных территориях в течение всего светлого времени, при этом на лесных участках, отнесенных к I - III классам природной пожарной опасности лесов, круглосуточно</t>
  </si>
  <si>
    <t xml:space="preserve">‎+7(8162) 770452 </t>
  </si>
  <si>
    <t>директора ГОКУ "Пестовское лесничество"</t>
  </si>
  <si>
    <t xml:space="preserve">+7(81669)51970
+7(960)2001539
</t>
  </si>
  <si>
    <t xml:space="preserve">+7(81665)55675
+7 (931)8532743
</t>
  </si>
  <si>
    <t>Виноградова     Ольга Викторовна</t>
  </si>
  <si>
    <t>Жихарев                      Сергей Алексеевич</t>
  </si>
  <si>
    <t>+7(911)6024999</t>
  </si>
  <si>
    <t>Францев Олег Владимирович</t>
  </si>
  <si>
    <t>+7(996)9405900</t>
  </si>
  <si>
    <t>АО "Едрово"</t>
  </si>
  <si>
    <t>23043 от 15.11.2019*</t>
  </si>
  <si>
    <t xml:space="preserve"> +7(911)1810309</t>
  </si>
  <si>
    <t>Тюлев Владимир Станиславович</t>
  </si>
  <si>
    <t>+7(911)6457241</t>
  </si>
  <si>
    <t xml:space="preserve">305 от 31.05.2016*** </t>
  </si>
  <si>
    <t>+7(921)9445907</t>
  </si>
  <si>
    <t>19243 от 30.03.2018*</t>
  </si>
  <si>
    <t>инженер ООО "Дом"</t>
  </si>
  <si>
    <t>Жихарев Сергей Александрович</t>
  </si>
  <si>
    <t>+7(911)6027716</t>
  </si>
  <si>
    <t>23044 от 15.11.2019*</t>
  </si>
  <si>
    <t xml:space="preserve">Карачёв Александр Алексеевич </t>
  </si>
  <si>
    <t>+7(921)191787</t>
  </si>
  <si>
    <t>11923 от 20.02.2015*</t>
  </si>
  <si>
    <t>начальник подразделения НОАУ "ЛПЦ- Новгородлес"</t>
  </si>
  <si>
    <t>Пидлеснюк Василий Васильевич</t>
  </si>
  <si>
    <t>'+7(8162)679044</t>
  </si>
  <si>
    <t>22253 от 12.04.2019*</t>
  </si>
  <si>
    <t>+7(8162)745992   +7(921)1977757</t>
  </si>
  <si>
    <t xml:space="preserve">Дементьев Алексей Игоревич </t>
  </si>
  <si>
    <t>директор НОАУ "Окуловский лесхоз"</t>
  </si>
  <si>
    <t xml:space="preserve"> +7(921)7373634</t>
  </si>
  <si>
    <t>21519 от 01.03.2019*</t>
  </si>
  <si>
    <t>Боталов Евгений Павлович</t>
  </si>
  <si>
    <t>+7(951)2011514</t>
  </si>
  <si>
    <t>НОАУ "Окуловский лесхоз"</t>
  </si>
  <si>
    <t>21520 от 01.03.2019*</t>
  </si>
  <si>
    <t>Джамалов Омардибир Магомедович</t>
  </si>
  <si>
    <t>+7(921)2011599</t>
  </si>
  <si>
    <t>2120 от 06.07.2011*</t>
  </si>
  <si>
    <t>ГКХ "Джамалов М.Г."</t>
  </si>
  <si>
    <t xml:space="preserve">2277 от 11.04.2012 **
</t>
  </si>
  <si>
    <t>начальник участка НОАУ "ЛПЦ-Новгородлес"</t>
  </si>
  <si>
    <t>Студенов Андрей Вячеславович</t>
  </si>
  <si>
    <t>+7(921)8698884</t>
  </si>
  <si>
    <t>21423 от 08.02.2019*</t>
  </si>
  <si>
    <t>мастер леса ООО "ЛЗК Чудово"</t>
  </si>
  <si>
    <t>Цветков Алексей Юрьевич</t>
  </si>
  <si>
    <t xml:space="preserve"> +7(8162)679044
+7(911)6005353    +7(81661)22264
+7(902)1496187
</t>
  </si>
  <si>
    <t xml:space="preserve">Попович Владимир Николаевич
</t>
  </si>
  <si>
    <t>директор Новгородского областного 
автономного учреждения «Марёвский лесхоз»</t>
  </si>
  <si>
    <t>+7(81663)21892
+7(921)2064301   +7(81654)51282       +7(81654)51663</t>
  </si>
  <si>
    <t xml:space="preserve">Васильев Игорь Юрьевич
</t>
  </si>
  <si>
    <t xml:space="preserve">+7(81651)42256  +7(921)2030101       +7(81652)58545
+7(921)0276202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</si>
  <si>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</si>
  <si>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</si>
  <si>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</si>
  <si>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</si>
  <si>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</si>
  <si>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</si>
  <si>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</si>
  <si>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</si>
  <si>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</si>
  <si>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</si>
  <si>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</si>
  <si>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</si>
  <si>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</si>
  <si>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</si>
  <si>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</si>
  <si>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</si>
  <si>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</si>
  <si>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</si>
  <si>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</si>
  <si>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</si>
  <si>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</si>
  <si>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+7(911)6087147
+7(81654)51408  +7(921)0279698</t>
  </si>
  <si>
    <t xml:space="preserve">Зарубинское, Каменское, Комаровское, Любытинское, Тиховское, Хировское
</t>
  </si>
  <si>
    <t>Петровское, Порогское, Клишинское, Талецкое, Теребутенецкое, Кременичское, Неболчское, Родостинское, Звонецкое</t>
  </si>
  <si>
    <t>25-я ПЧ 9-го ОППС Новгородской области, 
д. Мельник, 69.</t>
  </si>
  <si>
    <t>57-я ПЧ 8-го ОППС Новгородской области, 
п. Подгорное</t>
  </si>
  <si>
    <t>24-я ПЧ 8-го ОППС Новгородской области, 
п. Большая Вишера,  ул. Революции.</t>
  </si>
  <si>
    <t>13-я ПЧ 8-го ОППС Новгородской области, 
г. Малая Вишера, ул. Новгородская, 29.</t>
  </si>
  <si>
    <t>22-я ПЧ 7-го ОППС Новгородской области,
 п. Зарубино, ул. Артема, 13.</t>
  </si>
  <si>
    <t>21-я ПЧ 7-го ОППС Новгородской области, 
п. Неболочи, ул. Советская, 20.</t>
  </si>
  <si>
    <t>19-я ПЧ 6-го ОППС Новгородской области, 
п. Лычково, ул. 1-го Мая, 31.</t>
  </si>
  <si>
    <t>Лицо, ответственное за объект</t>
  </si>
  <si>
    <t>Гладышев</t>
  </si>
  <si>
    <t>Вячеслав Васильевич</t>
  </si>
  <si>
    <t>Нехорошев</t>
  </si>
  <si>
    <t xml:space="preserve">  +7(911)9219562</t>
  </si>
  <si>
    <t>Олег</t>
  </si>
  <si>
    <t>Анатольевич</t>
  </si>
  <si>
    <t>Волотовское, Порожское</t>
  </si>
  <si>
    <t xml:space="preserve">Астриловское, Дубовицкое, Залучское, Ловатское, Ляховичское, Старорусское, Шубинское
</t>
  </si>
  <si>
    <t>Астриловское, Дубовицкое, Залучское, Ловатское, Ляховичское, Старорусское, Шубинское</t>
  </si>
  <si>
    <t>Демянское**</t>
  </si>
  <si>
    <t>Грузинское, Лезненское, Оскуйское, Селищенское, Спасско-Полистское,Чудовское</t>
  </si>
  <si>
    <t xml:space="preserve">Городищенское, Уторгошское, Шелонское, Шимское, Батецкое, Люболядское, Мойкинское, Озеревское,
Передольское, Солецкое, Выбитское, Ольховское
</t>
  </si>
  <si>
    <t xml:space="preserve"> - организует прогнозирование и оценку обстановки на территории муниципального района, которая может сложиться в результате чрезвычайных ситуаций природного и техногенного характера, планирование мероприятий по предупреждению и ликвидации чрезвычайных ситуаций, уменьшению ущерба, защите населения и территорий от них;</t>
  </si>
  <si>
    <t xml:space="preserve"> - организует разработку плана действий по предупреждению и ликвидации чрезвычайных ситуаций природного и техногенного характера на территории муниципального района;</t>
  </si>
  <si>
    <t xml:space="preserve"> - организует планирование совместных действий уполномоченных органов и организаций по наблюдению и контролю за состоянием окружающей обстановкой на опасных производственных объектах на территории муниципального района;</t>
  </si>
  <si>
    <t xml:space="preserve"> - вносит предложения уполномоченным органам и организациям при рассмотрении ими вопросов по размещению и деятельности опасных производственных объектов;</t>
  </si>
  <si>
    <t xml:space="preserve"> - разрабатывает предложения по ликвидации чрезвычайных ситуаций локального и местного уровня и проведению операций гуманитарного реагирования;</t>
  </si>
  <si>
    <t xml:space="preserve"> - при возникновении чрезвычайных ситуаций локального и местного масштаба направляет оперативные группы в район чрезвычайной ситуации, при необходимости принимает руководство аварийно-восстановительными работами при ликвидации чрезвычайной ситуации;</t>
  </si>
  <si>
    <t xml:space="preserve"> - организует подготовку органов управления и сил районного звена областной территориальной подсистемы РСЧС, обучение населения действиям в условиях угрозы или возникновения чрезвычайной ситуации;</t>
  </si>
  <si>
    <t xml:space="preserve"> - контролирует деятельность районного звена областной территориальной подсистемы РСЧС по вопросам предупреждения и ликвидации чрезвычайных ситуаций, обеспечения пожарной безопасности.</t>
  </si>
  <si>
    <t>Никитин А.С.</t>
  </si>
  <si>
    <t>Губернатор Новгородской области, председатель комиссии</t>
  </si>
  <si>
    <t>Кузьмина Е.И.</t>
  </si>
  <si>
    <t>Бондарева Е.А.</t>
  </si>
  <si>
    <t>заместитель руководителя Невско-Ладожского бассейнового водного управления федерального агентства водных ресурсов - начальник отдела водных ресурсов по Новгородской области (по согласованию)</t>
  </si>
  <si>
    <t>Кондрашев М.Г.</t>
  </si>
  <si>
    <t>директор Новгородского областного государственного бюджетного учреждения по обслуживанию водных объектов "Облводобъект" (по согласованию)</t>
  </si>
  <si>
    <t>Красильников П.В.</t>
  </si>
  <si>
    <t>Маленко И.С.</t>
  </si>
  <si>
    <t>министр промышленности и торговли Новгородской области</t>
  </si>
  <si>
    <t>министр здравоохранения Новгородской области</t>
  </si>
  <si>
    <t>Непряхин В.Н.</t>
  </si>
  <si>
    <t>Покровская Е.В.</t>
  </si>
  <si>
    <t>министр сельского хозяйства Новгородской области</t>
  </si>
  <si>
    <t>руководитель управления Федеральной службы по надзору в сфере защиты прав потребителей и благополучия человека по Новгородской области (по согласованию)</t>
  </si>
  <si>
    <t>Солдатова Е.В.</t>
  </si>
  <si>
    <t>министр финансов Новгородской области</t>
  </si>
  <si>
    <t>Сукачева Л.С.</t>
  </si>
  <si>
    <t>председатель комитета ветеринарии Новгородской области</t>
  </si>
  <si>
    <t>министр труда и социальной защиты населения Новгородской области</t>
  </si>
  <si>
    <t xml:space="preserve">Комиссия в соответствии с возложенными на нее задачами осуществляет следующие основные функции:
</t>
  </si>
  <si>
    <t xml:space="preserve"> - рассматривает в пределах своей компетенции вопросы в области предупреждения и ликвидации чрезвычайных ситуаций, обеспечения пожарной безопасности, а также восстановления и строительства жилых домов, объектов жилищно-коммунального хозяйства, социальной сферы, производственной и инженерной инфраструктуры, поврежденных и разрушенных в результате чрезвычайных ситуаций, и вносит в установленном порядке в Правительство Новгородской области соответствующие предложения;
</t>
  </si>
  <si>
    <t xml:space="preserve"> - организует прогнозирование и оценку обстановки на территории области, которая может сложиться в результате чрезвычайных ситуаций природного и техногенного характера, планирование мероприятий по предупреждению и ликвидации чрезвычайных ситуаций, уменьшению ущерба, защите населения и территорий от них;
</t>
  </si>
  <si>
    <t xml:space="preserve"> - организует разработку плана действий по предупреждению и ликвидации чрезвычайных ситуаций природного и техногенного характера области;
</t>
  </si>
  <si>
    <t xml:space="preserve"> - координирует деятельность органов исполнительной власти области, органов местного самоуправления и организаций в решении задач по предупреждению и ликвидации чрезвычайных ситуаций, обеспечению пожарной безопасности;
</t>
  </si>
  <si>
    <t xml:space="preserve"> - организует планирование совместных действий уполномоченных органов и организаций по наблюдению и контролю за состоянием окружающей среды, обстановкой на опасных производственных объектах на территории области;
</t>
  </si>
  <si>
    <t xml:space="preserve"> - вносит предложения уполномоченным органам и организациям при рассмотрении вопросов по размещению и деятельности опасных производственных объектов;</t>
  </si>
  <si>
    <t xml:space="preserve">  - разрабатывает предложения по ликвидации чрезвычайных ситуаций межмуниципального и регионального характера, восстановлению и строительству жилых домов, объектов жилищно-коммунального хозяйства, социальной сферы, производственной и инженерной инфраструктуры, поврежденных и разрушенных в результате указанных чрезвычайных ситуаций, а также проведению операций гуманитарного реагирования;
</t>
  </si>
  <si>
    <t xml:space="preserve"> - при возникновении чрезвычайных ситуаций межмуниципального и регионального характера направляет оперативные группы в район чрезвычайной ситуации, при необходимости принимает руководство аварийно-восстановительными работами при ликвидации чрезвычайной ситуации;
</t>
  </si>
  <si>
    <t xml:space="preserve"> - организует подготовку органов управления и сил областной территориальной подсистемы РСЧС и ее  обучение населения действиям в условиях угрозы или возникновения чрезвычайной ситуации;
</t>
  </si>
  <si>
    <t xml:space="preserve"> - контролирует деятельность областной территориальной подсистемы РСЧС и ее звеньев на подведомственной территории по вопросам предупреждения и ликвидации чрезвычайных ситуаций, обеспечения пожарной безопасности;
</t>
  </si>
  <si>
    <t xml:space="preserve"> - организует работу по привлечению общественных организаций и граждан к проведению мероприятий по предупреждению и ликвидации чрезвычайных ситуаций и обеспечению пожарной безопасности;
</t>
  </si>
  <si>
    <t xml:space="preserve"> - рассматривает материалы в проекты ежегодных государственных докладов о состоянии защиты населения и территорий Российской Федерации от чрезвычайных ситуаций природного и техногенного характера, вносит предложения для их направления в Министерство Российской Федерации по делам гражданской обороны, чрезвычайным ситуациям и ликвидации последствий стихийных бедствий.
</t>
  </si>
  <si>
    <t>Бойцова Н.А.</t>
  </si>
  <si>
    <t>начальник Новгородского центра по гидрометеорологии и мониторингу окружающей среды - филиала федерального государственного бюджетного учреждения "Северо-Западное управление по гидрометеорологии и мониторингу окружающей среды" (по согласованию)</t>
  </si>
  <si>
    <t>Боровиков Ю.С.</t>
  </si>
  <si>
    <t>руководитель государственного областного казенного учреждения "Управление защиты населения от чрезвычайных ситуаций и по обеспечению пожарной безопасности Новгородской области" (по согласованию)</t>
  </si>
  <si>
    <t>главный федеральный инспектор по Новгородской области аппарата полномочного представителя Президента Российской Федерации в Северо-Западном федеральном округе (по согласованию)</t>
  </si>
  <si>
    <t>Никифорова Е.А.</t>
  </si>
  <si>
    <t>Директор НОАУ "Демянский лесхоз"</t>
  </si>
  <si>
    <t>+7(921)2030101           8.00 - 17.00</t>
  </si>
  <si>
    <t>Васильев И.Ю.</t>
  </si>
  <si>
    <t>Прокофьев А.Ю.</t>
  </si>
  <si>
    <t>Игнатьев А.И.</t>
  </si>
  <si>
    <t>+7(81668)65277</t>
  </si>
  <si>
    <t>Халин А.В.</t>
  </si>
  <si>
    <t>Ладягин В.Ю.</t>
  </si>
  <si>
    <t>+7(911)6014986        +7(921)7062015</t>
  </si>
  <si>
    <t>Трифанова С.С.</t>
  </si>
  <si>
    <t>Ким В.В.</t>
  </si>
  <si>
    <t>Орлов М.В.</t>
  </si>
  <si>
    <t>+7(81653)61689</t>
  </si>
  <si>
    <t xml:space="preserve">Шошина Е.Ю.
</t>
  </si>
  <si>
    <t>Шитов А.Л.</t>
  </si>
  <si>
    <t>Виноградова О.В.</t>
  </si>
  <si>
    <t>Полякова Л.А.</t>
  </si>
  <si>
    <t>+7(81669)52194   +7(921)2022122</t>
  </si>
  <si>
    <t>+7(81669)52557     8.00 - 17.00</t>
  </si>
  <si>
    <t>Лапин С.Н.</t>
  </si>
  <si>
    <t>Начальник участка АО "Нордэнерго"</t>
  </si>
  <si>
    <t>+7(921)202697         8.00 - 17.00</t>
  </si>
  <si>
    <t>Бубнов О.В.</t>
  </si>
  <si>
    <t>Отдел ГИМС ГУ МЧС России по Новгородской области</t>
  </si>
  <si>
    <t>Ковалев П.А.</t>
  </si>
  <si>
    <t>Морозова С.А.</t>
  </si>
  <si>
    <t>Директор НОАУ "Маревский лесхоз"</t>
  </si>
  <si>
    <t>Калитов П.А.</t>
  </si>
  <si>
    <t>Директор НОАУ "ЛПЦ-Новгородлес"</t>
  </si>
  <si>
    <t xml:space="preserve">Петров С.А.
</t>
  </si>
  <si>
    <t>ОППС</t>
  </si>
  <si>
    <t>ОФПС ГПС</t>
  </si>
  <si>
    <t>ОФПС  ГПС</t>
  </si>
  <si>
    <t>ФПС ГПС</t>
  </si>
  <si>
    <t>ППС</t>
  </si>
  <si>
    <t>Любытинский муниипальный район</t>
  </si>
  <si>
    <t>ОФПС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</si>
  <si>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</si>
  <si>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ФПС</t>
  </si>
  <si>
    <t>Количество формирований</t>
  </si>
  <si>
    <t>Вид формирования (ППО, АСФ)</t>
  </si>
  <si>
    <t>3. Перечень сил и средств подразделений пожарной охраны и аварийно-спасательных формирований,которые могут быть привлечены в установленном порядке к тушению лесных пожаров</t>
  </si>
  <si>
    <t>Таблица III-3</t>
  </si>
  <si>
    <t xml:space="preserve">Козырев </t>
  </si>
  <si>
    <t>Александрович</t>
  </si>
  <si>
    <t xml:space="preserve"> +7(921)6087147
+7(81654)51408
+7(921)0279698</t>
  </si>
  <si>
    <t>Примечание:Силы и средства подразделений ГПС Новгородской области привлекаются к тушению природных пожаровпри угрозе их перехода на населённые пункты и при ликвидадации последствий ЧС.
                            Состав сил и средств подразделений ГПС Новгородской области определяется начальником территориального пожарно-спасательного гарнизона Новгородской области</t>
  </si>
  <si>
    <t xml:space="preserve"> Тип воздушного судна, которое может осуществлять приземление, взлет</t>
  </si>
  <si>
    <r>
      <t>N 58</t>
    </r>
    <r>
      <rPr>
        <sz val="12"/>
        <color rgb="FF000000"/>
        <rFont val="Times New Roman"/>
        <family val="1"/>
        <charset val="204"/>
      </rPr>
      <t>°37</t>
    </r>
    <r>
      <rPr>
        <sz val="12"/>
        <color theme="1"/>
        <rFont val="Times New Roman"/>
        <family val="1"/>
        <charset val="204"/>
      </rPr>
      <t>'30''</t>
    </r>
  </si>
  <si>
    <r>
      <t>E 31</t>
    </r>
    <r>
      <rPr>
        <sz val="12"/>
        <color rgb="FF000000"/>
        <rFont val="Times New Roman"/>
        <family val="1"/>
        <charset val="204"/>
      </rPr>
      <t>°22</t>
    </r>
    <r>
      <rPr>
        <sz val="12"/>
        <color theme="1"/>
        <rFont val="Times New Roman"/>
        <family val="1"/>
        <charset val="204"/>
      </rPr>
      <t>'36''</t>
    </r>
  </si>
  <si>
    <r>
      <t>N 58</t>
    </r>
    <r>
      <rPr>
        <sz val="12"/>
        <color rgb="FF000000"/>
        <rFont val="Times New Roman"/>
        <family val="1"/>
        <charset val="204"/>
      </rPr>
      <t>°32</t>
    </r>
    <r>
      <rPr>
        <sz val="12"/>
        <color theme="1"/>
        <rFont val="Times New Roman"/>
        <family val="1"/>
        <charset val="204"/>
      </rPr>
      <t>'55''</t>
    </r>
  </si>
  <si>
    <r>
      <t>E 31</t>
    </r>
    <r>
      <rPr>
        <sz val="12"/>
        <color rgb="FF000000"/>
        <rFont val="Times New Roman"/>
        <family val="1"/>
        <charset val="204"/>
      </rPr>
      <t>°1</t>
    </r>
    <r>
      <rPr>
        <sz val="12"/>
        <color theme="1"/>
        <rFont val="Times New Roman"/>
        <family val="1"/>
        <charset val="204"/>
      </rPr>
      <t>8'18''</t>
    </r>
  </si>
  <si>
    <t>** Посадочные площадки, эксплуатируемые ГУ МЧС России по Новгородской области</t>
  </si>
  <si>
    <t>ИП Воронин А.Ф.  175460, Крестецкий район, р.п. Крестцы, ул.Южная, д.25 +7(921)6942674</t>
  </si>
  <si>
    <t>Директор ГОКУ «Пестовское лесничество»</t>
  </si>
  <si>
    <t>директор</t>
  </si>
  <si>
    <t>силы и средства подразделений пожарной охраны и аварийно-спасательных формирований ГУ МЧС</t>
  </si>
  <si>
    <t>Козырев           Сергей Александрович</t>
  </si>
  <si>
    <t>Задействованы все силы и ресурсы пожаротушения, при необходимости межрегиональные</t>
  </si>
  <si>
    <t>+7(81654)59123</t>
  </si>
  <si>
    <t>+7(81669)57466</t>
  </si>
  <si>
    <t>+7(81662)61201</t>
  </si>
  <si>
    <t xml:space="preserve"> +7(81664)91 290,                               +7(81664)40777</t>
  </si>
  <si>
    <t>+7(81655)31748         +7(921)1945045</t>
  </si>
  <si>
    <t>+7(81658)71232</t>
  </si>
  <si>
    <t>+7(81660)33601             +7(921)6925390</t>
  </si>
  <si>
    <t>Иванов Владимир Николаевич</t>
  </si>
  <si>
    <t>Бутылин Михаил Фёдорович</t>
  </si>
  <si>
    <t>+7(81659)54456</t>
  </si>
  <si>
    <t>+7(81651)44012</t>
  </si>
  <si>
    <t>Маслов Николай Александрович</t>
  </si>
  <si>
    <t>Шитов Алексей Леонидович</t>
  </si>
  <si>
    <t>директор Новгородского областного 
автономного учреждения «ЛПЦ-Новгородлес»</t>
  </si>
  <si>
    <t>+7(906)2015526</t>
  </si>
  <si>
    <t>16660 от 31.03.2017*</t>
  </si>
  <si>
    <t>16659 от 31.03.2017**</t>
  </si>
  <si>
    <t>16661 от 31.03.2017**</t>
  </si>
  <si>
    <t>19058 от 02.03.2018*</t>
  </si>
  <si>
    <t>Воробьев Алексей Анатольевич</t>
  </si>
  <si>
    <t>18895 от 31.01.2018*</t>
  </si>
  <si>
    <t>21518 от 01.03.2019*</t>
  </si>
  <si>
    <t>192243 от 30.03.2018***********</t>
  </si>
  <si>
    <t>19056 от 23.03.2018*</t>
  </si>
  <si>
    <t>19057 от 02.03.2018*</t>
  </si>
  <si>
    <t>16661 от 31.03.2017*</t>
  </si>
  <si>
    <t>16659 от 31.03.2017*</t>
  </si>
  <si>
    <t>Козырев С.А.</t>
  </si>
  <si>
    <t>министр природных ресурсов, лесного хозяйства и экологии Новгородской области</t>
  </si>
  <si>
    <t>Ласков А.А.</t>
  </si>
  <si>
    <t>Ломовцева Р.Х.</t>
  </si>
  <si>
    <t>Серебрякова Е.Н.</t>
  </si>
  <si>
    <t>министр образования Новгородской области</t>
  </si>
  <si>
    <t>Степанова Т.Н.</t>
  </si>
  <si>
    <t>30-я ПЧ 11-го ОППС Новгородской области, 
г. Окуловка, ул. Центральная, 2.</t>
  </si>
  <si>
    <t>31-я ПЧ 11-го ОППС Новгородской области, 
г. Окуловка, ул. Уральская, 31.</t>
  </si>
  <si>
    <t>32-я ПЧ 11-го ОППС Новгородской области, 
п. Кулотино, пер. Советский, 1.</t>
  </si>
  <si>
    <t>33-я ПЧ 11-го ОППС Новгородской области, 
п. Угловка, ул. Спортивная, 2а.</t>
  </si>
  <si>
    <t>35-я ПЧ 12-го ОППС Новгородской области, 
п. Пола, ул. Пионерская, 15.</t>
  </si>
  <si>
    <t>36-я ПЧ 13-го ОППС Новгородской области, 
г. Пестово, ул. Красных Зорь, 62</t>
  </si>
  <si>
    <t>37-я ПЧ 13-го ОППС Новгородской области, 
г. Пестово, ул. Советская, 37а.</t>
  </si>
  <si>
    <t>38-я ПЧ 13-го ОППС Новгородской области, 
п. Барсаниха.</t>
  </si>
  <si>
    <t>49-я ПЧ 17-го ОППС Новгородской области, 
с. Поддорье, ул. Октябрьская, 6.</t>
  </si>
  <si>
    <t>47-я ПЧ 15-го ОППС Новгородской области, 
п. Волот, ул. Комсомольская, 15.</t>
  </si>
  <si>
    <t>40-я ПЧ 14-го ОППС Новгородской области, 
п. Песь, ул. Заводская, 1.</t>
  </si>
  <si>
    <t>42-я ПЧ 14-го ОППС Новгородской области, 
п. Анциферово, ул. Свободы, 7.</t>
  </si>
  <si>
    <t>50-я ПЧ 17-го ОППС Новгородской области, 
г. Холм, ул. Профсоюзная, 4.</t>
  </si>
  <si>
    <t>45-я ПЧ 10-го ОППС Новгородской области, 
п. Батецкий, ул. Советская, 31.</t>
  </si>
  <si>
    <t>43-я ПЧ 15-го ОППС Новгородской области, 
п. Шимск, ул. Новгородская, 30.</t>
  </si>
  <si>
    <t>44-я ПЧ 15-го ОППС Новгородской области, 
п. Уторгош, ул. Советская, 22.</t>
  </si>
  <si>
    <t>48-я ПЧ 6-го ППС Новгородской области, 
с. Марево, ул. Советов, 15.</t>
  </si>
  <si>
    <t>д. Моисеево</t>
  </si>
  <si>
    <t>д. Борок</t>
  </si>
  <si>
    <t>+7(921)9358438</t>
  </si>
  <si>
    <t>16930 от 21.04.2017*</t>
  </si>
  <si>
    <t>16931от 21.04.2017*</t>
  </si>
  <si>
    <t>16933 от 21.04.2017*</t>
  </si>
  <si>
    <t>16935 от 21.04.2017*</t>
  </si>
  <si>
    <t>16934 от 21.04.2017*</t>
  </si>
  <si>
    <t>16936 от 21.04.2017*</t>
  </si>
  <si>
    <t>16937 от 21.04.2017*</t>
  </si>
  <si>
    <t>16939 от 21.04.2017*</t>
  </si>
  <si>
    <t>russales@yandex.ru</t>
  </si>
  <si>
    <t xml:space="preserve">заместитель директора </t>
  </si>
  <si>
    <t>д.Перелоги</t>
  </si>
  <si>
    <t>д.Сушилово</t>
  </si>
  <si>
    <t>д.Бобовик</t>
  </si>
  <si>
    <t>д.Бортник</t>
  </si>
  <si>
    <t>д.Орехово</t>
  </si>
  <si>
    <t>д.Нальцы</t>
  </si>
  <si>
    <t>д.Чернаручье</t>
  </si>
  <si>
    <t>д.Черемошье</t>
  </si>
  <si>
    <t>д.Лазница</t>
  </si>
  <si>
    <t>д.Марьинское</t>
  </si>
  <si>
    <t>д.Великий Порог</t>
  </si>
  <si>
    <t>д.Дубье</t>
  </si>
  <si>
    <t>д.Косарево</t>
  </si>
  <si>
    <t>д.Изонино</t>
  </si>
  <si>
    <t>д.Осиновец</t>
  </si>
  <si>
    <t>д.Жуково</t>
  </si>
  <si>
    <t>д.Сопины</t>
  </si>
  <si>
    <t>д.Любони</t>
  </si>
  <si>
    <t>д.Соколово</t>
  </si>
  <si>
    <t>ЛПС-3 типа  НОАУ "Боровичский лесхоз"</t>
  </si>
  <si>
    <t xml:space="preserve">+7(81664)98137 +7(921)1963 999
</t>
  </si>
  <si>
    <t>д. Афанасово</t>
  </si>
  <si>
    <t>д. Плотчино</t>
  </si>
  <si>
    <t>д. Мосолино</t>
  </si>
  <si>
    <t>Центр отдыха «Радуга» ПАО «Акрон»</t>
  </si>
  <si>
    <t>д. Глебово</t>
  </si>
  <si>
    <t>д. Сухая Нива</t>
  </si>
  <si>
    <t>д. Костелево</t>
  </si>
  <si>
    <t>ООО "Фирма " Сори"</t>
  </si>
  <si>
    <t>д. Шубино</t>
  </si>
  <si>
    <t>д. Пустошки</t>
  </si>
  <si>
    <t>д. Артем</t>
  </si>
  <si>
    <t>д. Малышево</t>
  </si>
  <si>
    <t>д. Кремницы</t>
  </si>
  <si>
    <t>д. Николаевка</t>
  </si>
  <si>
    <t>д. Соломель</t>
  </si>
  <si>
    <t>д. Гамзино</t>
  </si>
  <si>
    <t>д. Витче Горка</t>
  </si>
  <si>
    <t>д. Козляева Горка</t>
  </si>
  <si>
    <t>д. Ближнее Заполье</t>
  </si>
  <si>
    <t>д. Потафьево</t>
  </si>
  <si>
    <t>д. Жадово</t>
  </si>
  <si>
    <t>д. Мачеха</t>
  </si>
  <si>
    <t>д. Подберезье</t>
  </si>
  <si>
    <t>д. Горнешно</t>
  </si>
  <si>
    <t>п. Дачный</t>
  </si>
  <si>
    <t>Итого по муниципальному образованию:</t>
  </si>
  <si>
    <t>д. Корнево</t>
  </si>
  <si>
    <t>урочище д. Лунёво</t>
  </si>
  <si>
    <t>д. Новый Новосёл</t>
  </si>
  <si>
    <t>д. Николаевское</t>
  </si>
  <si>
    <t>д. Новое Маслово</t>
  </si>
  <si>
    <t>д. Антаново</t>
  </si>
  <si>
    <t>д. Глубочица</t>
  </si>
  <si>
    <t>д. Бель-2</t>
  </si>
  <si>
    <t>д. Дягилево</t>
  </si>
  <si>
    <t>д. Новая Русса</t>
  </si>
  <si>
    <t>д. Заселье</t>
  </si>
  <si>
    <t>д. Лаптево</t>
  </si>
  <si>
    <t>д. Василёвщина</t>
  </si>
  <si>
    <t>д. Горное</t>
  </si>
  <si>
    <t>д. Седловщина</t>
  </si>
  <si>
    <t>д. Новая Долгуша</t>
  </si>
  <si>
    <t>с. Марёво, ул. Совхозная</t>
  </si>
  <si>
    <t>с. Марёво, ул. Тихая</t>
  </si>
  <si>
    <t>с. Марёво,ул.Комсомольская</t>
  </si>
  <si>
    <t>с. Марёво, ул. Карцевская</t>
  </si>
  <si>
    <t>д. Поповка</t>
  </si>
  <si>
    <t>д. Липье</t>
  </si>
  <si>
    <t>д. Морозово</t>
  </si>
  <si>
    <t>д. Шинково</t>
  </si>
  <si>
    <t>д. Сысоево</t>
  </si>
  <si>
    <t>д. Лукошкино</t>
  </si>
  <si>
    <t>д. Афаносово</t>
  </si>
  <si>
    <t>д. Богданово</t>
  </si>
  <si>
    <t>д. Ларешниково</t>
  </si>
  <si>
    <t>д. Лентьево</t>
  </si>
  <si>
    <t>д. Фарафоново</t>
  </si>
  <si>
    <t>д. Чайка</t>
  </si>
  <si>
    <t>д. Белая Гора</t>
  </si>
  <si>
    <t>с. Бронница</t>
  </si>
  <si>
    <t>д. Ляпино</t>
  </si>
  <si>
    <t>д. Березовка</t>
  </si>
  <si>
    <t>д. Старая Мельница</t>
  </si>
  <si>
    <t>д. Поляны</t>
  </si>
  <si>
    <t>д. Село-Гора</t>
  </si>
  <si>
    <t>д. Клепцы</t>
  </si>
  <si>
    <t>д. Долгово</t>
  </si>
  <si>
    <t>д. Пятилипы</t>
  </si>
  <si>
    <t>д. Раптица</t>
  </si>
  <si>
    <t>г. Окуловка</t>
  </si>
  <si>
    <t>р.п. Кулотино</t>
  </si>
  <si>
    <t>ст. Селище</t>
  </si>
  <si>
    <t>д.Б.Крестовая</t>
  </si>
  <si>
    <t>д.Рассвет</t>
  </si>
  <si>
    <t>д.Пабережье</t>
  </si>
  <si>
    <t>д.Стегново</t>
  </si>
  <si>
    <t>д.Заручевье</t>
  </si>
  <si>
    <t>д.Березовка</t>
  </si>
  <si>
    <t>д.Шуя</t>
  </si>
  <si>
    <t>д.Горушка</t>
  </si>
  <si>
    <t>д.Иногоща</t>
  </si>
  <si>
    <t>п. Топорок</t>
  </si>
  <si>
    <t>п. Котово</t>
  </si>
  <si>
    <t xml:space="preserve">д.Котчино </t>
  </si>
  <si>
    <t xml:space="preserve">д.Пузырево </t>
  </si>
  <si>
    <t>д.Тухили</t>
  </si>
  <si>
    <t>д.Кривцово</t>
  </si>
  <si>
    <t>д.Сковородка</t>
  </si>
  <si>
    <t>д.Почеп</t>
  </si>
  <si>
    <t>д.Горнешно</t>
  </si>
  <si>
    <t>д.Раменье</t>
  </si>
  <si>
    <t>д.Крутец</t>
  </si>
  <si>
    <t>г.Пестово ул.Кутузова</t>
  </si>
  <si>
    <t>г.Пестово ул.Пролетарская</t>
  </si>
  <si>
    <t>г.Пестово ул.Курганная д.18</t>
  </si>
  <si>
    <t>Пестовский район Быковское сельское поселение</t>
  </si>
  <si>
    <t>ООО "Нефтепродукт" г.Пестово</t>
  </si>
  <si>
    <t>г.Пестово ул.Юбилейная д.24</t>
  </si>
  <si>
    <t>г.Пестово ул.Юбилейная д.28</t>
  </si>
  <si>
    <t>д. Великое Село</t>
  </si>
  <si>
    <t>д. Зимник</t>
  </si>
  <si>
    <t>д. Лобыни</t>
  </si>
  <si>
    <t>д. Перегино</t>
  </si>
  <si>
    <t>с. Поддорье</t>
  </si>
  <si>
    <t>с. Масловское</t>
  </si>
  <si>
    <t>д. Вещанка</t>
  </si>
  <si>
    <t>д. Бураково</t>
  </si>
  <si>
    <t>Дубровское сельское поселение</t>
  </si>
  <si>
    <t>Выбитское сельское поселение</t>
  </si>
  <si>
    <t>Горское сельское поселение</t>
  </si>
  <si>
    <t>Хвойнинский муниципальный округ</t>
  </si>
  <si>
    <t>д.Наволок</t>
  </si>
  <si>
    <t>д.Каменка</t>
  </si>
  <si>
    <t>д.Замошье</t>
  </si>
  <si>
    <t>д.Ручейки</t>
  </si>
  <si>
    <t>п.Первомайский</t>
  </si>
  <si>
    <t>д.Ильинское</t>
  </si>
  <si>
    <t>д.Бобовище</t>
  </si>
  <si>
    <t>д.Сельцо</t>
  </si>
  <si>
    <t>д.Мамоново</t>
  </si>
  <si>
    <t>д.Наход</t>
  </si>
  <si>
    <t>д.Морхово</t>
  </si>
  <si>
    <t>д.Болдашево</t>
  </si>
  <si>
    <t>д.Осипово</t>
  </si>
  <si>
    <t>д.Заход</t>
  </si>
  <si>
    <t>д.Подмолодье</t>
  </si>
  <si>
    <t>д.Лялино</t>
  </si>
  <si>
    <t>+7(921)0215494</t>
  </si>
  <si>
    <t>2073 от 25.04.2011**</t>
  </si>
  <si>
    <t>21422 от 08.02.2019*</t>
  </si>
  <si>
    <t>18961 от 16.02.2018*</t>
  </si>
  <si>
    <t>20375 от 25.09.2018*</t>
  </si>
  <si>
    <t>2458 от 21.05.2013**</t>
  </si>
  <si>
    <t>14 лет</t>
  </si>
  <si>
    <t>19 лет</t>
  </si>
  <si>
    <t>Залесов Юрий Юрьевич</t>
  </si>
  <si>
    <t xml:space="preserve"> +7(921)0243736</t>
  </si>
  <si>
    <t>23719 от 07.02.2020*</t>
  </si>
  <si>
    <t>Зверев Евгений Станиславович</t>
  </si>
  <si>
    <t>23720 от 14.02.2020*</t>
  </si>
  <si>
    <t>2069 от 06.05.2011**</t>
  </si>
  <si>
    <t>Анисимов Дмитрий Витальевич</t>
  </si>
  <si>
    <t>Балашов Владимир Александрович</t>
  </si>
  <si>
    <t>+7(920)1677770</t>
  </si>
  <si>
    <t>**************</t>
  </si>
  <si>
    <t>АНО ДПУ УКЦ "Ликей"</t>
  </si>
  <si>
    <t>024140 от 09.04.2020**************</t>
  </si>
  <si>
    <t>+7(919)0593540</t>
  </si>
  <si>
    <t>02141 от 09.04.2019**************</t>
  </si>
  <si>
    <t xml:space="preserve">начальник ЛПС-2 НОАУ Любытинский лесхоз" </t>
  </si>
  <si>
    <t>начальник ЛПС-2 НОАУ "Мошенской лесхоз"</t>
  </si>
  <si>
    <t>начальник ЛПС-2 НОАУ «Марёвский лесхоз»</t>
  </si>
  <si>
    <t>начальник ЛПС-3 НОАУ "ЛПЦ-Новгородлес"</t>
  </si>
  <si>
    <t>ПСЧ-11 4 ПСО ФПС ГПС ГУ МЧС России  по Новгородской области, 
г. Валдай, ул. Победы 126а.</t>
  </si>
  <si>
    <t>ПСЧ-5 2 ПСО ФПС ГПС ГУ МЧС России  по Новгородской области,  
г. Боровичи, ул.  Л. Павлова 29.</t>
  </si>
  <si>
    <t>ПСЧ-6 2 ПСО ФПС ГПС ГУ МЧС России  по Новгородской области,  
г. Боровичи, ул. Кузнецова 19.</t>
  </si>
  <si>
    <t>ПСЧ-15 4 ПСО ФПС ГПС ГУ МЧС России  по Новгородской области, 
п. Крестцы, ул. Соколова 23.</t>
  </si>
  <si>
    <t>ПСЧ-4 1 ПСО ФПС ГПС ГУ МЧС России  по Новгородской области,  
г. В. Новгород, ул. Советской Армии 38</t>
  </si>
  <si>
    <t>ОП ПСЧ-3 1 ПСО ФПС ГПС ГУ МЧС России  по Новгородской области, 
г. В. Новгород, ул. Прусская 10/12.</t>
  </si>
  <si>
    <t>ПСЧ-2 1 ПСО ФПС ГПС ГУ МЧС России  по Новгородской области, 
г. В. Новгород, ул. Псковская 171-3.</t>
  </si>
  <si>
    <t>ПСЧ-3 1 ПСО ФПС ГПС ГУ МЧС России  по Новгородской области, 
г. В. Новгород, ул. Михайлова 27.</t>
  </si>
  <si>
    <t>ПСЧ-7 3 ПСО ФПС ГПС ГУ МЧС России  по Новгородской области, 
г. Старая Русса, ул. Яковлева, 18.</t>
  </si>
  <si>
    <t>ПСЧ-9 1 ПСО ФПС ГПС ГУ МЧС России  по Новгородской области, 
г. Чудово, ул. Ленина 80</t>
  </si>
  <si>
    <t>ПСЧ-14 3 ПСО ФПС ГПС ГУ МЧС России  по Новгородской области, 
г. Сольцы, ул. Володарского 6.</t>
  </si>
  <si>
    <t>ЛПС-3 типа  НОАУ "Боровичский лесхоз" 174420, Боровичский район, д.Заречная, ул.Мелиораторов, д.25</t>
  </si>
  <si>
    <t>ЛПС-3 типа НОАУ "Крестецкий лесхоз" 175460, Крестецкий район, р.п. Крестцы, ул.Островская д.63</t>
  </si>
  <si>
    <t>ЛПС-3 типа НОАУ "ЛПЦ-Новгородлес", 173021, Новгородский район, 7-й км. Нехинского шоссе, здание 12</t>
  </si>
  <si>
    <t>ЛПС-2 типа НОАУ "Любытинский лесхоз" 174755, Любытинский район, д. Проскурка</t>
  </si>
  <si>
    <t>ЛПС-2 типа  НОАУ "Любытинский лесхоз" 174760,  Любытинский район, р.п.Любытино, ул.Транспортная д.20</t>
  </si>
  <si>
    <t>ЛПС-2 типа  НОАУ "Марёвский лесхоз", 175350, с.Марёво, ул. Комсомольская, д.56</t>
  </si>
  <si>
    <t>ЛПС-2 типа НОАУ "Мошенской лесхоз", 174450, Мошенской район, д. Новый поселок, ул. Кирпичная</t>
  </si>
  <si>
    <t>ЛПС-2 типа  НОАУ "Окуловский лесхоз", 174350, г.Окуловка, ул.Фрунзе, д.16А</t>
  </si>
  <si>
    <t>ЛПС-2 типа  НОАУ "Парфинский лесхоз", 175132, Парфинский район, д.Федорково, ул.Рабочая, д.14</t>
  </si>
  <si>
    <t>ЛПС-2 типа  НОАУ "Пестовский лесхоз" 174510, г. Пестово, ул. Меглинская, д. 8</t>
  </si>
  <si>
    <t>ЛПС-2 типа  НОАУ "Поддорский лесхоз" 175260, Поддорский район, с.Поддорье, ул.Полевая, д.7А</t>
  </si>
  <si>
    <t>ЛПС-2 типа  НОАУ "Демянский лесхоз", 175288, Старорусский район, д. Соболево, д.32</t>
  </si>
  <si>
    <t>ЛПС-2 типа НОАУ "Маревский лесхоз", 175270, г. Холм, ул. Съездовская, д. 33</t>
  </si>
  <si>
    <t>ЛПС-2 типа,  "ЛПЦ-Новгородлес", 173021, Новгородский район, 7-й км. Нехинского шоссе, здание 12</t>
  </si>
  <si>
    <t>**НОАУ "Демянский лесхоз" осуществляет тушение лесных пожаров на территории ГОКУ "Старорусское лесничество". Силы и средства лесопожарного формирования НОАУ "Демянский лесхоз"(ЛПС 3 типа) приведены в графе "Демянское лесничество"</t>
  </si>
  <si>
    <t>Любытинское***</t>
  </si>
  <si>
    <t xml:space="preserve"> ЛПС-3 типа  НОАУ "ЛПЦ-Новгородлес" 173021, Новгородский район, 7-й км. Нехинского шоссе, здание 12
</t>
  </si>
  <si>
    <t>Каширское,        Веребьинское</t>
  </si>
  <si>
    <t xml:space="preserve"> ***НОАУ "Любытинский лесхоз" осуществляет тушение лесных пожаров на территории  ГОКУ "Маловишерское лесничество" (Маловишерский муниципальный район). Силы и средства лесопожарного формирования НОАУ "Любытинский лесхоз" (ЛПС-2 типа) приведены в графе "Любытинское лесничество".</t>
  </si>
  <si>
    <t>Грядское, Бургинское, Маловишерское, Пустовишерское, Большевишерское, Дворищенское</t>
  </si>
  <si>
    <t>ИП Баланик М.В., Новгородская область,  175461, Крестецкий район, р. п. Крестцы, ул. Строителей, д. 20, кв.41                                +7(911)6013957, +7(911)6024999</t>
  </si>
  <si>
    <t xml:space="preserve">ООО «Лодлес» Ленинградская область Лодейнопольский район г. Лодейное поле ул. Титова д.51 офис 1  </t>
  </si>
  <si>
    <t>Парневское Пустовишерское Бургинское Маловишерское</t>
  </si>
  <si>
    <t>Маловишерское Дворищенское Грядское Бургинское Веребьинское</t>
  </si>
  <si>
    <t>ООО «Авангард»,  174260, Маловишерский район,  г. Малая Вишера, ул.Ленина, д.36           +7(911)6010272</t>
  </si>
  <si>
    <t>-</t>
  </si>
  <si>
    <t> -</t>
  </si>
  <si>
    <t>- </t>
  </si>
  <si>
    <t>ПРСК «Возрождение», 174283,  Маловишерский район, д. Гарь          +7(921)252131</t>
  </si>
  <si>
    <t>ЛПС-2 типа НОАУ "Крестецкий лесхоз"</t>
  </si>
  <si>
    <t>ЛПС-3 типа  НОАУ "Демянский лесхоз"</t>
  </si>
  <si>
    <t>ЛПС-3 типа НОАУ "Крестецкий лесхоз"</t>
  </si>
  <si>
    <t>ЛПС-2 типа  НОАУ "Любытинский лесхоз"</t>
  </si>
  <si>
    <t>ЛПС - 2 типа
НОАУ «Любытинский лесхоз»</t>
  </si>
  <si>
    <t>ЛПС-2 типа  НОАУ "Марёвский лесхоз"</t>
  </si>
  <si>
    <t>ЛПС-3 типа  НОАУ "ЛПЦ-Новгородлес"</t>
  </si>
  <si>
    <t>ЛПС-2 типа НОАУ "Мошенской лесхоз"</t>
  </si>
  <si>
    <t>ЛПС-3 типа НОАУ "ЛПЦ-Новгородлес"</t>
  </si>
  <si>
    <t>ЛПС-2 типа  НОАУ "Окуловский лесхоз"</t>
  </si>
  <si>
    <t>ЛПС-2 типа  НОАУ "Парфинский лесхоз"</t>
  </si>
  <si>
    <t>ЛПС-2 типа  НОАУ "Пестовский лесхоз"</t>
  </si>
  <si>
    <t>ЛПС-2 типа  НОАУ "Поддорский лесхоз"</t>
  </si>
  <si>
    <t>ЛПС-2 типа  НОАУ "Демянский лесхоз"</t>
  </si>
  <si>
    <t>ЛПС-2 типа НОАУ "ЛПЦ-Новгородлес"</t>
  </si>
  <si>
    <t>Хитрова Наталья Павловна</t>
  </si>
  <si>
    <t>+7(81651)42-068                              +7(921)1978750</t>
  </si>
  <si>
    <t>Михайлов Анатолий Викторович</t>
  </si>
  <si>
    <t xml:space="preserve">Лебедев Александр Станиславович </t>
  </si>
  <si>
    <t>Андрей</t>
  </si>
  <si>
    <t>заместитель Председателя Правительства</t>
  </si>
  <si>
    <t>‎+7(8162)770452</t>
  </si>
  <si>
    <t>департамента</t>
  </si>
  <si>
    <t>директор ГОКУ "Боровичское лесничество"</t>
  </si>
  <si>
    <t xml:space="preserve">+7(816 64)44440                                    +7(911)6010909                                    +7(921)0203006
</t>
  </si>
  <si>
    <t xml:space="preserve">+7(81651)42068
+7(921)1978750
</t>
  </si>
  <si>
    <t>Лебедев Александр Станиславович</t>
  </si>
  <si>
    <t>+7(81667)50570                                  +7 (921)6909638</t>
  </si>
  <si>
    <t>+7 (81667)50570                                  +7 (921)6909638</t>
  </si>
  <si>
    <t>Стадэ Юрий Владимирович</t>
  </si>
  <si>
    <t>+7(81666)22516</t>
  </si>
  <si>
    <t>Заместитель Главы администрации Демянского муниципального района</t>
  </si>
  <si>
    <t>Яковлев Сергей Анатольевич</t>
  </si>
  <si>
    <t xml:space="preserve"> +7(81663)21242        +7(921)7297608</t>
  </si>
  <si>
    <t>Павлова Татьяна Владимировна</t>
  </si>
  <si>
    <t>+7(81653)61153</t>
  </si>
  <si>
    <t>Шахов Олег Игоревич</t>
  </si>
  <si>
    <t xml:space="preserve"> +7(881657)21580</t>
  </si>
  <si>
    <t>Новоселова Светлана Анатольевна</t>
  </si>
  <si>
    <t>+7(81667)50354</t>
  </si>
  <si>
    <t>Начальник ГУ МЧС России по Новгородской области</t>
  </si>
  <si>
    <t>Коновалов</t>
  </si>
  <si>
    <t>Геннадьевич</t>
  </si>
  <si>
    <t xml:space="preserve">+7(81659)54307
+7(921)6980112
</t>
  </si>
  <si>
    <t>Бурлаков Владимир Дмитриевич</t>
  </si>
  <si>
    <t xml:space="preserve">+7(81669)50513
</t>
  </si>
  <si>
    <t>ЛПС-2 типа НОАУ "Боровичский лесхоз"</t>
  </si>
  <si>
    <t xml:space="preserve">+7(81664)98137 +7(921)1963 999 +7(81667)50751
</t>
  </si>
  <si>
    <t xml:space="preserve">58°31′27″
31°08′33″                           Новгородский район 7 километр Нехинского шоссе, здание 12  </t>
  </si>
  <si>
    <t xml:space="preserve">58°31′27″
31°08′33″                          Новгородский район 7 километр Нехинского шоссе, здание 12   </t>
  </si>
  <si>
    <t xml:space="preserve">58°31′27″
31°08′33″                          Новгородский район 7 километр Нехинского шоссе, здание 12    </t>
  </si>
  <si>
    <t xml:space="preserve">58°31′27″
31°08′33″            Новгородский район, 7 километр Нехинского шоссе, здание 12                      
</t>
  </si>
  <si>
    <t>58°31′27″
31°08′33″
Новгородский район, 7 километр Нехинского шоссе, здание 12</t>
  </si>
  <si>
    <t>Севостьянов Михаил Константинович</t>
  </si>
  <si>
    <t xml:space="preserve">Начальник Тверского лесничества Минобороны России - филиала ФГКУ "УЛХиП" Минобороны России </t>
  </si>
  <si>
    <t xml:space="preserve">+7(4822)382529 +7(910)834444 </t>
  </si>
  <si>
    <t>Кулаков Сергей Васильевич</t>
  </si>
  <si>
    <t>Новгородский район, 173021, 7-й км Нехинского шоссе, здание 12, ЛПС-3 типа</t>
  </si>
  <si>
    <t>НОАУ "Демянский лесхоз" ЛПС-3</t>
  </si>
  <si>
    <t>Таблица IV - 2</t>
  </si>
  <si>
    <t>Перечень органов государственной власти, органов местного самоуправления, организаций, оказывающих содействие в тушении лесных пожаров</t>
  </si>
  <si>
    <t>№</t>
  </si>
  <si>
    <t>Наименование соответствующих органов государственной власти, органов местного самоуправления, организаций</t>
  </si>
  <si>
    <t>Вид содействия, его объем</t>
  </si>
  <si>
    <t>Лицо, ответственное за оказание содействия</t>
  </si>
  <si>
    <t>Примечание</t>
  </si>
  <si>
    <t>Редакция газета «Красная Искра»</t>
  </si>
  <si>
    <t>Администрация Сушанского сельского поселения</t>
  </si>
  <si>
    <t>Администрация Травковского сельского поселения</t>
  </si>
  <si>
    <t>Администрация Сушиловского сельского поселения</t>
  </si>
  <si>
    <t>Администрация Опеченского сельского поселения</t>
  </si>
  <si>
    <t>Администрация Железковского сельского поселения</t>
  </si>
  <si>
    <t>Администрация Волокского сельского поселения</t>
  </si>
  <si>
    <t>ООО «Лестрейд»</t>
  </si>
  <si>
    <t>АО «Едрово»</t>
  </si>
  <si>
    <t>Арсентьев А.И.</t>
  </si>
  <si>
    <t>ООО «Зубренок»</t>
  </si>
  <si>
    <t>Администрация Неболчского сельского поселения</t>
  </si>
  <si>
    <t>Ермилов П.С.</t>
  </si>
  <si>
    <t>Администрация Калининского сельского поселения</t>
  </si>
  <si>
    <t>Администрация Кировского сельского поселения</t>
  </si>
  <si>
    <t>Администрация Долговского сельского поселения</t>
  </si>
  <si>
    <t>Администрация Ермолинского сельского поселения</t>
  </si>
  <si>
    <t>предоставление средств пожаротушения</t>
  </si>
  <si>
    <t>Администрация Борковского сельского поселения</t>
  </si>
  <si>
    <t>Администрация Лесновского сельского поселения</t>
  </si>
  <si>
    <t>Администрация Панковского городского поселения</t>
  </si>
  <si>
    <t>Администрация Трубичинского сельского поселения</t>
  </si>
  <si>
    <t>Администрация Савинского сельского поселения</t>
  </si>
  <si>
    <t>Администрация Пролетарского городского поселения</t>
  </si>
  <si>
    <t>Администрация Бронницкого сельского поселения</t>
  </si>
  <si>
    <t>Редакция газеты «Окуловский вестник»</t>
  </si>
  <si>
    <t>Администрация Кулотинского городского поселения</t>
  </si>
  <si>
    <t>Администрация Угловского городского поселения</t>
  </si>
  <si>
    <t>Администрация Турбинного сельского поселения</t>
  </si>
  <si>
    <t>Администрация Котовского сельского поселения</t>
  </si>
  <si>
    <t>Администрация Федорковского сельского поселения</t>
  </si>
  <si>
    <t>Администрация Полавского сельского поселения</t>
  </si>
  <si>
    <t>Администрация Пестовского сельского поселения</t>
  </si>
  <si>
    <t>предоставление людей и инвентаря</t>
  </si>
  <si>
    <t>Администрация Устюцкого сельского поселения</t>
  </si>
  <si>
    <t>Администрация Быковского сельского поселения</t>
  </si>
  <si>
    <t>Администрация Вятского сельского поселения</t>
  </si>
  <si>
    <t>Администрация Охонского сельского поселения</t>
  </si>
  <si>
    <t>Администрация Богословского сельского поселения</t>
  </si>
  <si>
    <t>Администрация Лаптевского сельского поселения</t>
  </si>
  <si>
    <t>предоставление людей и инветаря</t>
  </si>
  <si>
    <t>Администрация Селеевского сельского поселения</t>
  </si>
  <si>
    <t>Администрация Наговского сельского поселения</t>
  </si>
  <si>
    <t>Администрация Взвадского сельского поселения</t>
  </si>
  <si>
    <t>Администрация Великосельского сельского поселения</t>
  </si>
  <si>
    <t>Администрация Залучского сельского поселения</t>
  </si>
  <si>
    <t>Администрация Ивановского сельского поселения</t>
  </si>
  <si>
    <t>Администрация Новосельского  сельского поселения</t>
  </si>
  <si>
    <t>Администрация Медниковского  сельского поселения</t>
  </si>
  <si>
    <t>ООО «ТК Новгородская»</t>
  </si>
  <si>
    <t>РАЙПО</t>
  </si>
  <si>
    <t>питание</t>
  </si>
  <si>
    <t>Ильина Л.И.</t>
  </si>
  <si>
    <t>Хвойнинская дистанция пути ПЧ-30</t>
  </si>
  <si>
    <t>пожарный поезд</t>
  </si>
  <si>
    <t>ГОКУ «Холмское лесничество»</t>
  </si>
  <si>
    <t>Администрация Грузинского сельского поселения</t>
  </si>
  <si>
    <t>Администрация Успенского сельского поселения</t>
  </si>
  <si>
    <t>Администрация Трегубовского сельского поселения</t>
  </si>
  <si>
    <t>директор ООО "Лестрейд"</t>
  </si>
  <si>
    <t>заместитель директора ГОКУ "Старорусское лесничество"</t>
  </si>
  <si>
    <t>Первый заместитель Главы Администрации Любытинского муниципального района, председатель КПЛЧС и ОПБ администрации муниципального района</t>
  </si>
  <si>
    <t>Амплеев Д.А.</t>
  </si>
  <si>
    <t>Раев С.А.</t>
  </si>
  <si>
    <t>Попов А.В.</t>
  </si>
  <si>
    <t>заместитель начальника полции по охране общественного порядка МО МВД России "Боровичский"</t>
  </si>
  <si>
    <t>Стадэ Ю.В.</t>
  </si>
  <si>
    <t>+7(81666)22516             8.00 -17.00</t>
  </si>
  <si>
    <t>Главный врач ГОБУЗ "Валдайская центральная районная больница"</t>
  </si>
  <si>
    <t>Михайлов А.В.</t>
  </si>
  <si>
    <t>Прокофьев С.Л.</t>
  </si>
  <si>
    <t>начальник части ПСЧ-7 3 ПСО ФПС ГПС ГУ МЧС России по Новгородской области</t>
  </si>
  <si>
    <t>+7(921)1978486         9.00 -18.00</t>
  </si>
  <si>
    <t>заместитель начальника ПСЧ-8 3 ПСО ФПС ГПС ГУ МЧС России по Новгородской области</t>
  </si>
  <si>
    <t>Шацкий А.А.</t>
  </si>
  <si>
    <t>заместитель Главы администрации Демянского муниципального района</t>
  </si>
  <si>
    <t>Волотовский муниципальный округ</t>
  </si>
  <si>
    <t>Яковлев С.А.</t>
  </si>
  <si>
    <t>Иванов С.Ю.</t>
  </si>
  <si>
    <t>Валов В.К.</t>
  </si>
  <si>
    <t>Кустырев Д.В.</t>
  </si>
  <si>
    <t>Сурин С.М.</t>
  </si>
  <si>
    <t>+7(81659)54151         8.00  - 17.00</t>
  </si>
  <si>
    <t>Главный  врач ГОБУЗ «Крестецкая центральная районная больница»</t>
  </si>
  <si>
    <t>Генеральный директор ООО "Водоканал"</t>
  </si>
  <si>
    <t>директор НОАУ "Крестецкий лесхоз"</t>
  </si>
  <si>
    <t>директор ООО "Лесная торговля"</t>
  </si>
  <si>
    <t>Черкесов А.В.</t>
  </si>
  <si>
    <t>Дауд Ю.Н.</t>
  </si>
  <si>
    <t>+7(81668)61311</t>
  </si>
  <si>
    <t>Загородняя Н.И.</t>
  </si>
  <si>
    <t>Начальник 8-го отряда противопожарной службы Новгородской области</t>
  </si>
  <si>
    <t>Рыбкина И.А.</t>
  </si>
  <si>
    <t>Осипов А.Н.</t>
  </si>
  <si>
    <t>Базикова Н.В.</t>
  </si>
  <si>
    <t>Голубева Н.В.</t>
  </si>
  <si>
    <t>Яковлева О.А.</t>
  </si>
  <si>
    <t>Марёвский муниципальный округ</t>
  </si>
  <si>
    <t>+7(81653)61458           8.00 - 17.00</t>
  </si>
  <si>
    <t>+7(81653)61153           8.00 - 17.00</t>
  </si>
  <si>
    <t>Белашов К.А.</t>
  </si>
  <si>
    <t>+7(81653)61507</t>
  </si>
  <si>
    <t>Кудрвявцев С.А.</t>
  </si>
  <si>
    <t>+7(81653)61428           8.00 - 17.00</t>
  </si>
  <si>
    <t>Платонов С.А.</t>
  </si>
  <si>
    <t>Шахов О.И.</t>
  </si>
  <si>
    <t>директор ГОКУ «Парфинское лесничество»</t>
  </si>
  <si>
    <t>Серебряков П.В.</t>
  </si>
  <si>
    <t>Богданова И.А.</t>
  </si>
  <si>
    <t>Бойцова О. Н.</t>
  </si>
  <si>
    <t>главный врач ГОБУЗ «Пестовская центральная районная больница»</t>
  </si>
  <si>
    <t>Начальник ГБУ «Пестовская районная ветеринарная станция»</t>
  </si>
  <si>
    <t>Иванова Г.А.</t>
  </si>
  <si>
    <t>Новоселова С.А.</t>
  </si>
  <si>
    <t>Ипатов А.В.</t>
  </si>
  <si>
    <t>+7(81652)33873         9.00 – 18.00</t>
  </si>
  <si>
    <t>Саадулаев М.Х.</t>
  </si>
  <si>
    <t>Голошубова Ю.И.</t>
  </si>
  <si>
    <t>Соловьев Е.М.</t>
  </si>
  <si>
    <t>Кострюков В.А.</t>
  </si>
  <si>
    <t>Карпов Д.В.</t>
  </si>
  <si>
    <t>начальник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по Новгородской области, заместитель председателя комиссии (по согласованию)</t>
  </si>
  <si>
    <t>министр транспорта и дорожного хозяйства Новгородской области</t>
  </si>
  <si>
    <t>Венков О.С.</t>
  </si>
  <si>
    <t>Коновалов А.Г.</t>
  </si>
  <si>
    <t xml:space="preserve">начальник Управления Министерства внутренних дел Российской федерации по Новгородской области (по согласованию) </t>
  </si>
  <si>
    <t>Семенова С.В.</t>
  </si>
  <si>
    <t>Исаков С.А.</t>
  </si>
  <si>
    <t xml:space="preserve">осуществление координации действий различных ведомств и служб по обеспечению работ по ликвидации лесных пожаров, обеспечение взаимодействия подразделений, привлекаемых к тушению пожаров, привлечения дополнительных ресурсов  </t>
  </si>
  <si>
    <t>охрана общественного порядка</t>
  </si>
  <si>
    <t>начальник МО МВД России «Боровичский» Евдокимов В.В.</t>
  </si>
  <si>
    <t>информационное обеспечение</t>
  </si>
  <si>
    <t>картография</t>
  </si>
  <si>
    <t>директор ГОКУ «Боровичское лесничество» Кондратович А.Е.</t>
  </si>
  <si>
    <t>ГОБУЗ «Борович-ская центральная районная боль-ница»</t>
  </si>
  <si>
    <t>медицинское обеспечение</t>
  </si>
  <si>
    <t>мобилизационно-организационные мероприятия</t>
  </si>
  <si>
    <t>9.</t>
  </si>
  <si>
    <t>10.</t>
  </si>
  <si>
    <t>11.</t>
  </si>
  <si>
    <t>12.</t>
  </si>
  <si>
    <t>13.</t>
  </si>
  <si>
    <t>14.</t>
  </si>
  <si>
    <t>предоставление инвентаря и людей</t>
  </si>
  <si>
    <t>предоставление инвентаря, техники и людей</t>
  </si>
  <si>
    <t>ИП Баланик М.В.</t>
  </si>
  <si>
    <t>ООО «Триалес»</t>
  </si>
  <si>
    <t>Администрация Жирковского сельского поселения</t>
  </si>
  <si>
    <t>Глава Жирковского сельского поселения Лебедева И.В.</t>
  </si>
  <si>
    <t>Администрация Песоцкого сельского поселения</t>
  </si>
  <si>
    <t>Администрация Ильиногорского сельского поселения</t>
  </si>
  <si>
    <t>Глава Ильиногорского сель-ского поселения Теречева О.А.</t>
  </si>
  <si>
    <t>Администрация Полновского сельского поселения</t>
  </si>
  <si>
    <t>Администрация Кневицкого сельского поселения</t>
  </si>
  <si>
    <t>Глава Кневицкого сельского поселения Птичкина С.В.</t>
  </si>
  <si>
    <t>ИП Барыгина Т.В.</t>
  </si>
  <si>
    <t>ИП Иванов А.М.</t>
  </si>
  <si>
    <t>ООО «БОР»</t>
  </si>
  <si>
    <t>ООО «Хвойная лес»</t>
  </si>
  <si>
    <t>Глава Любытинского муниципального района Устинов А.А.</t>
  </si>
  <si>
    <t>Глава Неболчского сельского поселения Ермилов П.С.</t>
  </si>
  <si>
    <t>Редакция газеты «Уверские Зори»</t>
  </si>
  <si>
    <t xml:space="preserve">медицинское обеспечение           </t>
  </si>
  <si>
    <t>Глава Трубичинского сельского поселения Анкудинов С.В.</t>
  </si>
  <si>
    <t>Глава Савинского сельского поселения Сысоев А.В.</t>
  </si>
  <si>
    <t>Глава Бронницкого сельского поселения Васильева С.Г.</t>
  </si>
  <si>
    <t>главный редактор газеты «Окуловский вестник» Круглова И.П.</t>
  </si>
  <si>
    <t>директор ГОКУ «Окуловское лесничество» Шеренков И.Г.</t>
  </si>
  <si>
    <t>Глава Полавского сельского поселения Петров С.М.</t>
  </si>
  <si>
    <t>Администрация Белебёлковского сельского поселения</t>
  </si>
  <si>
    <t>Глава Наговского сельского поселения Бучацкий В.В.</t>
  </si>
  <si>
    <t>Глава Взвадского сельского поселения Колесова С.В.</t>
  </si>
  <si>
    <t>Громов А.М.</t>
  </si>
  <si>
    <t>медицинское обслуживание</t>
  </si>
  <si>
    <t>картографический материал</t>
  </si>
  <si>
    <t>директор ГОКУ «Холмское лесничество» Козлов А.Г.</t>
  </si>
  <si>
    <t>Администрация  Чудовского муниципального района</t>
  </si>
  <si>
    <t>Отдел МВД России по Чудовскому району</t>
  </si>
  <si>
    <t>Глава Грузинского сельского поселения Цветкова  С.Б.</t>
  </si>
  <si>
    <t>Глава Трегубовского сельского поселения Алексеев С.Б.</t>
  </si>
  <si>
    <t>Отделение полиции по Мошенскому району МО МВД России «Борович-ский»</t>
  </si>
  <si>
    <t>174450, Мошенской район, д.Новый Посёлок, ул.Молодёжная, д.3 +7(81653)61324</t>
  </si>
  <si>
    <t>Глава Ермолинского сельского поселения Козлов А.А.</t>
  </si>
  <si>
    <t>Глава Окуловского муниципального района Шитов А.Л.</t>
  </si>
  <si>
    <t>Администрация Шимского муниципального района</t>
  </si>
  <si>
    <t>Глава Батецкого муниципального района Иванов В.Н.</t>
  </si>
  <si>
    <t>Межмуниципальный отдел МВД России «Боровичский»</t>
  </si>
  <si>
    <t>Глава Песоцкого сельского поселения Рогозина О.В.</t>
  </si>
  <si>
    <t>Глава Полновского сельского поселения Матвеева Л.Н</t>
  </si>
  <si>
    <t>СПК «Новорахинский»</t>
  </si>
  <si>
    <t>ООО "Лодлес"</t>
  </si>
  <si>
    <t>187500, Ленинградская обл., г. Тихвин, 2 микрорайон, ГСК-2 +7(921)7857771</t>
  </si>
  <si>
    <t>ООО "Газпром ПХГ""Невское УПХГ"</t>
  </si>
  <si>
    <t>175461, Новгородская область, пос. Крестцы. +7(960)2024062</t>
  </si>
  <si>
    <t>Администрация Марёвского муниципального округа</t>
  </si>
  <si>
    <t>ГОКУ «Мошенское лесничество»</t>
  </si>
  <si>
    <t>ГОБУЗ «Боровичская центральная районная больница»</t>
  </si>
  <si>
    <t>Глава Борковского сельского поселения Усова С.А.</t>
  </si>
  <si>
    <t>Глава Лесновского сельского поселения Калиничев С.Г.</t>
  </si>
  <si>
    <t>Администрация Тёсово-Нетыльского городского поселения</t>
  </si>
  <si>
    <t>начальник ОМВД России по Окуловскому району, подполковник полиции Исаев Д.А.</t>
  </si>
  <si>
    <t>ГОКУ «Окуловское лесничество»</t>
  </si>
  <si>
    <t>ГОБУЗ «Окуловская центральная районная больница»</t>
  </si>
  <si>
    <t>Администрация Волотовского муниципального округа</t>
  </si>
  <si>
    <t>Глава Волотовского муниципального округа Лыжов А.И.</t>
  </si>
  <si>
    <t>Глава Великосельского сельского поселения Петрова О.А.</t>
  </si>
  <si>
    <t>Глава Залучского сельского поселения Пятина Е.Н.</t>
  </si>
  <si>
    <t>Глава Ивановского сельского поселения Андреев А.В.</t>
  </si>
  <si>
    <t>175230, Старорусский район, д.Ивановское, ул.Центральная, д.33         +7(81652)72433</t>
  </si>
  <si>
    <t>Глава Новосельского сельского поселения Пестрецов М.В.</t>
  </si>
  <si>
    <t>Глава Медниковского сельского поселения Иванова Ю.В.</t>
  </si>
  <si>
    <t>Глава Успенского сельского поселения Кострюков В.А.</t>
  </si>
  <si>
    <t>Савинов</t>
  </si>
  <si>
    <t xml:space="preserve"> +7(999)0933745</t>
  </si>
  <si>
    <t>Евгений</t>
  </si>
  <si>
    <t>Кречевицы</t>
  </si>
  <si>
    <t>Юрьевич</t>
  </si>
  <si>
    <t xml:space="preserve">Евгений </t>
  </si>
  <si>
    <t>данные приведены в таблице I-5, I-4</t>
  </si>
  <si>
    <t>+7(81669)51970
+7(960)2001539
pestovo.lesnichestvo@yandex.ru</t>
  </si>
  <si>
    <t>Итого по ООПТ</t>
  </si>
  <si>
    <t>Итого по Минобороны РФ</t>
  </si>
  <si>
    <t>118 человек</t>
  </si>
  <si>
    <t>тракторы лесопожарные (ТЛП)</t>
  </si>
  <si>
    <t>плуги лесные (ПЛ)</t>
  </si>
  <si>
    <t>трейлеры (СТП)</t>
  </si>
  <si>
    <t>мотопомпы (ВО-2, ВО-3)</t>
  </si>
  <si>
    <t>бензопилы (СП-3)</t>
  </si>
  <si>
    <t>воздуходувки (СП-4)</t>
  </si>
  <si>
    <t>зажигательные аппараты (СП-2)</t>
  </si>
  <si>
    <t>лесопожарные автоцистерны (лесопожарные машины) (АЦЛ)</t>
  </si>
  <si>
    <t>пожарные автоцистерны (машины)(АЦЛ)</t>
  </si>
  <si>
    <t>грузовые машины (АГ-2)</t>
  </si>
  <si>
    <t>автобусы, вахтовки (АВ-2, АВ-2)</t>
  </si>
  <si>
    <t>легковые машины (АГП-1)</t>
  </si>
  <si>
    <t>пожарные емкости (ВО-7)</t>
  </si>
  <si>
    <t>ранцевые лесные огнетушители (СП-1)</t>
  </si>
  <si>
    <t>лопаты (СП-6)</t>
  </si>
  <si>
    <t>топоры-мотыги (СП-8)</t>
  </si>
  <si>
    <t>радиостанции УКВ-диапазона (СК-2-СК-5)</t>
  </si>
  <si>
    <t>радиостанции КВ-диапазона (СК-6, СК-7)</t>
  </si>
  <si>
    <t>Новгородские областные автономные учреждения - "Лесхозы" (далее "НОАУ")</t>
  </si>
  <si>
    <t>Государственные областные казеные учреждения - "Лесничества" (далее "ГОКУ")</t>
  </si>
  <si>
    <t>Органы местного самоуправления области</t>
  </si>
  <si>
    <t>председатель комиссии по предупреждению и ликвидации чрезвычайных ситуаций и ликвидации чрезвычайных ситуаций и обеспечению пожарной безопасности Новгородской области</t>
  </si>
  <si>
    <t>Глава  Батецкого  муниципального  района, председатель комиссии по предупреждению и ликвидации чрезвычайных ситуаций и обеспечению пожарной безопасности администрации Батецкого муниципального района</t>
  </si>
  <si>
    <t xml:space="preserve">Первый заместитель Главы администрации Боровичского муниципального района, руководитель штаба,  председатель комиссии по предупреждению и ликвидации чрезвычайных ситуаций   и обеспечению пожарной безопасности Боровичского муниципального района </t>
  </si>
  <si>
    <t>Заместитель Главы администрации Волотовского муниципального района</t>
  </si>
  <si>
    <t>Шацкий Александр Анатольевич</t>
  </si>
  <si>
    <t>Глава Новгородского муниципального района, председатель  комиссии по предупреждению и ликвидации чрезвычайных ситуаций и обеспечению пожарной безопасности района</t>
  </si>
  <si>
    <t>Заместитель Главы администрации Старорусского муниципального района</t>
  </si>
  <si>
    <t>Солецкий  муниципальный округ</t>
  </si>
  <si>
    <t xml:space="preserve">директор НОАУ «Боровичский лесхоз» </t>
  </si>
  <si>
    <t xml:space="preserve">директор НОАУ «ЛПЦ -Новгородлес» </t>
  </si>
  <si>
    <t>директор ГОКУ «Новгородское лесничество»</t>
  </si>
  <si>
    <t>лесоинженер ООО "Норд"</t>
  </si>
  <si>
    <t>заместитель директора ГОКУ «Боровичское лесничество»</t>
  </si>
  <si>
    <t>заместитель директора в области охраны окружающей среды</t>
  </si>
  <si>
    <t>заместитель директора по охране окружающей среды</t>
  </si>
  <si>
    <t>начальник ЛПС-3 НОАУ "Демянский лесхоз"</t>
  </si>
  <si>
    <t>начальник участка ООО "Финэкс"</t>
  </si>
  <si>
    <t>начальник ЛПС-3  НОАУ «ЛПЦ-Новгородлес»</t>
  </si>
  <si>
    <t>начальник ЛПС-2 Тверского филиала ФГАУ "Оборонлес" Минобороны России</t>
  </si>
  <si>
    <t>начальник ЛПС-1 Тверского филиала ФГАУ "Оборонлес" Минобороны России</t>
  </si>
  <si>
    <t>председатель СПК "Луженской"</t>
  </si>
  <si>
    <t>генеральный директор ООО «Наш лес»</t>
  </si>
  <si>
    <t>исполнительный директор ООО "Фермер"</t>
  </si>
  <si>
    <t>старший государственный инспектор в области охраны окружающей среды</t>
  </si>
  <si>
    <t>мастер леса  ИП «Якушев  В.М.»</t>
  </si>
  <si>
    <t>*ФГБОУ ВО "Новгородский государственный университет имени Ярослава Мудрого", г. Великий Новгород</t>
  </si>
  <si>
    <t>таблица II</t>
  </si>
  <si>
    <t>Профилактические выжигания (гектаров)</t>
  </si>
  <si>
    <t>Противопожарные барьеры (разрывы) (метров)</t>
  </si>
  <si>
    <t>д.Овсянниково</t>
  </si>
  <si>
    <t>д.Ушаково</t>
  </si>
  <si>
    <t>д.Гайново</t>
  </si>
  <si>
    <t>д.Хоромы</t>
  </si>
  <si>
    <t>д. Зелёная Роща</t>
  </si>
  <si>
    <t>д.Четовизня</t>
  </si>
  <si>
    <t>д.Липица</t>
  </si>
  <si>
    <t>д.Гибно</t>
  </si>
  <si>
    <t>д.Шишково</t>
  </si>
  <si>
    <t>д.Овинчище</t>
  </si>
  <si>
    <t>д.Заря</t>
  </si>
  <si>
    <t>д.Великий Заход</t>
  </si>
  <si>
    <t>д.Осотно</t>
  </si>
  <si>
    <t>д.Соболево</t>
  </si>
  <si>
    <t>д.Лужно</t>
  </si>
  <si>
    <t>р.п.Демянск</t>
  </si>
  <si>
    <t>Маревский муниципальный округ</t>
  </si>
  <si>
    <t>Итого по муниципальному округу</t>
  </si>
  <si>
    <t>Мошенской  муниципальный район</t>
  </si>
  <si>
    <t>Долговское сельское поселение</t>
  </si>
  <si>
    <t>Калининское сельское поселение</t>
  </si>
  <si>
    <t>Кировское сельское поселение</t>
  </si>
  <si>
    <t>Ореховское сельское поселение</t>
  </si>
  <si>
    <t>р.п. Пролетарий</t>
  </si>
  <si>
    <t>Солецкий муниципальный округ</t>
  </si>
  <si>
    <t>Итого по муниципальному округу:</t>
  </si>
  <si>
    <t>ЛПС-3 типа НОАУ «Демянский лесхоз» 175310, р.п.Демянск, ул.Сосновского д.14</t>
  </si>
  <si>
    <t>Старорусское (Старорусский муниципальный район, Волотовский муниципальный округ)**</t>
  </si>
  <si>
    <t>* НОАУ "ЛПЦ-Новгородлес" осуществляет тушение лесных пожаров на территории ГОКУ "Новгородское лесничество" (Новгородский муниципальный район),  ГОКУ "Маловишерское лесничество" (Маловишерский муниципальный район) , ГОКУ"Шимское лесничество" (Шимский муниципальный район), ГОКУ "Чудовское лесничество" (Чудовский муниципальный район). Силы и средства лесопожарного формирования НОАУ "ЛПЦ-Новгородлес" (ЛПС 3 типа) приведены в графе "Новгородское лесничество". 
Летчики-наблюдатели находятся в ГОКУ "Центр лесного хозяйства и регионального диспетчерского управления"</t>
  </si>
  <si>
    <t>39-я ПЧ 14-го ОППС Новгородской области, 
р.п. Хвойная, ул. Советская, 13</t>
  </si>
  <si>
    <t>18-я ПЧ 6-го ОППС Новгородской области, 
р.п. Демянск, пер. Пожарный, 2.</t>
  </si>
  <si>
    <t>20-я ПЧ 7-го ОППС Новгородской области, 
р.п. Любытино, пер. Базарный, 8.</t>
  </si>
  <si>
    <t>23-я ПЧ 8-го ОППС Новгородской области, 
г. Малая Вишера, ул. 3-го КДО.</t>
  </si>
  <si>
    <t>ООО "Норд", 174581, Новгородская область,  Хвойнинский район, ул Заводская  д.38. +7 (921)0215494</t>
  </si>
  <si>
    <t xml:space="preserve">И.П.Барыгина Т.В., 175464, Крестецкий район, 
д. Лякова  +7(911)6022938
</t>
  </si>
  <si>
    <t>ООО "Бор", 175460,  п. Крестцы  пер Заводской д.24</t>
  </si>
  <si>
    <t>ИП Александрова О.Н.,  174760, Любытинский район, c. Зарубино, ул. Лесная, д.4                             +7(902)1480990    +7(921)0290850</t>
  </si>
  <si>
    <t>ИП Иванов В.Н., 174775, р.п. Любытино, д.. Большой Городок, д.17 
+7(921)2032648</t>
  </si>
  <si>
    <t>Лица, не использующие леса</t>
  </si>
  <si>
    <t>Подкомиссия по вопросам устойчивости функционирования организаций при чрезвычайных ситуациях в следвие природных пожаров
Комиссия по предупреждению и ликвидации чрезвычайных ситуаций и обеспечению по-жарной безопасности  Новгородской области</t>
  </si>
  <si>
    <t>подкомиссия по вопросам устойчивости функционирования организаций при чрезвычайных ситуациях в следвствие природных пожаров Новгородской области</t>
  </si>
  <si>
    <t>Подкомиссия по вопросам устойчивости функционирования организаций при чрезвычайных ситуациях в следвие природных пожаров
Комиссия по предупреждению и ликвидации чрезвычайных ситуаций и обеспечению пожарной безопасности Новгородской области</t>
  </si>
  <si>
    <t>Подкомиссия по вопросам устойчивости функционирования организаций при чрезвычайных ситуациях в следствие природных пожаров
Комиссия по предупреждению и ликвидации чрезвычайных ситуаций и обеспечению пожарной безопасности Новгородской области</t>
  </si>
  <si>
    <t>ГУ МЧС России по Новгородской области</t>
  </si>
  <si>
    <t>Глава  Батецкого  муниципального  района председатель комиссии по предупреждению и ликвидации чрезвычайных ситуаций и обеспечению пожарной безопасности (далее КПЛЧС и ОПБ) администрации Батецкого муниципального района</t>
  </si>
  <si>
    <t>заместитель Главы администрации  Батецкого  муниципального  района,  заместитель председателя КПЛЧС и ОПБ администрации муниципального района</t>
  </si>
  <si>
    <t xml:space="preserve">заместитель Главы администрации  Батецкого сельского  поселения </t>
  </si>
  <si>
    <t>Исабагандов М.М.</t>
  </si>
  <si>
    <t>Глава Валдайского муниципального района, председатель комиссии КПЛЧС и ОПБ администрации Валдайского муниципального района</t>
  </si>
  <si>
    <t>+7(81666)21445
8.00 -17.00</t>
  </si>
  <si>
    <t>Директор ФГБУ Национальный парк «Валдайский»</t>
  </si>
  <si>
    <t>заместитель Главы Администрации Волотовского муниципального округа, председатель комиссии КПЛЧС и ОПБ администрации Волотовского муниципального округа</t>
  </si>
  <si>
    <t>Начальник отдела надзорной деятельности и профилактической работы по Старорусскому, Парфинскому, Волотовскому, Поддорскому, Холмскому муниципальным районам</t>
  </si>
  <si>
    <t>Ведущий специалист по делам ГО и ЧС Администрации Демянского муниципального района</t>
  </si>
  <si>
    <t>старший дежурный ЕДДС Демянского муниципального района</t>
  </si>
  <si>
    <t>Глава Крестецкого муниципального района, председатель комиссии КПЛЧС и ОПБ Администрации Крестецкого муниципального района</t>
  </si>
  <si>
    <t>Первый заместитель Главы администрации Крестецкого муниципального района</t>
  </si>
  <si>
    <t>Заместитель председателя комитета строительства и жилищно-коммунального хозяйства Администрации Крестецкого муниципального района</t>
  </si>
  <si>
    <t>начальник отдела ОМВД по Крестецкому району</t>
  </si>
  <si>
    <t>Начальник отдела надзорной деятельности и профилактической работы по Крестецкому, Демянскому и Маревскому районов</t>
  </si>
  <si>
    <t>Павлов О.А.</t>
  </si>
  <si>
    <t>Начальник 7 отряда ППС Новгородской области</t>
  </si>
  <si>
    <t>Глава Неболочского сельского поселения</t>
  </si>
  <si>
    <t>Председатель комитета финансов администрации Маловишерского муниципального района</t>
  </si>
  <si>
    <t>Председатель комитета культуры Администрации Маловишерского муниципального района</t>
  </si>
  <si>
    <t>Председатель "Марёвского районного потребительского общества"</t>
  </si>
  <si>
    <t>Глава Мошенского муниципального района, председатель комиссии КПЛЧС и ОПБ Администрации Мошенского муниципального района</t>
  </si>
  <si>
    <t>Глава Новгородского муниципального района, председатель КПЛЧС и ОПБ админисрации Новгородского муниципального района</t>
  </si>
  <si>
    <t>главный инженер филиала АО «Газпром газораспределение Великий Новгород»</t>
  </si>
  <si>
    <t>главный специалист по ГО и ЧС Администрации муниципального района, секретарь комиссии КПЛЧС и ОПБ  администрации Парфинского муниципального района</t>
  </si>
  <si>
    <t>Председатель комитета образования, спорта и молодежной политики Администрации Парфинского муниципального района</t>
  </si>
  <si>
    <t>Начальник 13-го отряда противопожарной службы по Новгородской области, заместитель председателя комиссии КПЛЧС и ОПБ администрации Пестовского муниципального района</t>
  </si>
  <si>
    <t>заведующий отделом архитектуры и управления земельными ресурсами Администрации Пестовского муниципального района</t>
  </si>
  <si>
    <t>Заведующий организационным отделом Администрации Пестовского муниципального района</t>
  </si>
  <si>
    <t>Начальник отдела Министерства внутренних дел РФ по Пестовскому району</t>
  </si>
  <si>
    <t>Заместитель начальника отдела дорожной деятельности и жилищно-коммунального хозяйства  Администрации Пестовского муниципального района</t>
  </si>
  <si>
    <t>Начальник отделения надзорной деятельности и профилактической работы по Пестовскому району и Мошенскому районам, ГУ МЧС России по Новгородской области</t>
  </si>
  <si>
    <t>Заведующий отделом социальной защиты населения Администрации Пестовского муниципального района</t>
  </si>
  <si>
    <t>Ведущий инженер филиала в Новгородской и Псковской областях публичного ОАО «Ростелеком» ЛТУ р.п. Хвойная и г. Пестово</t>
  </si>
  <si>
    <t>Заместитель начальника управления развития экономики, сельского хозяйствами инвестиций Администрации Пестовского муниципального района</t>
  </si>
  <si>
    <t>Председатель комитета культуры и туризма Администрации Пестовского муниципального района</t>
  </si>
  <si>
    <t>Главный специалист по охране прав детства Комитета образования Администрации Петовского муниципального района</t>
  </si>
  <si>
    <t>Глава Селеевского сельского поселения</t>
  </si>
  <si>
    <t>Глава Белебелковского сельского поселения</t>
  </si>
  <si>
    <t xml:space="preserve"> Администрация  Солецкого  муниципального округа</t>
  </si>
  <si>
    <t>Ведущий специалист  по  мобилизационной  подготовке и  ведению секретного делопроизводства администрации Солецкого муниципального округа</t>
  </si>
  <si>
    <t>Глава  Горского  сельского поселения</t>
  </si>
  <si>
    <t>Инженер ЛТУ г. Старая Русса, межрайонного центра технической эксплуатации телекоммуникаций, филиала в Новгородской и Псковской областях ПАО "Ростелеком"</t>
  </si>
  <si>
    <t>Главный врач ГОБУЗ "Солецкая"  ЦРБ</t>
  </si>
  <si>
    <t>Начальник ОБУ "Солецкая райветстанция"</t>
  </si>
  <si>
    <t>Начальник ПСЧ 14, 4 ПСО ФПС ГПС ГУ МЧС России по Новгородской области, заместитель  председателя   КПЛЧС и ОПБ Администрации  Солецкого муниципального округа</t>
  </si>
  <si>
    <t>Начальник газового участка филиала "Газпромгазораспределение" г. Великий Новгород, в г. Старая Русса</t>
  </si>
  <si>
    <t>Начальник отдела надзорной деятельности и профилактической работы по Старорусскому, Парфинскому, Волотовскому, Поддорскому, Холмскому ГУ МЧС России по Новгородской области</t>
  </si>
  <si>
    <t>Администрация Хвойнинского муниципального округа</t>
  </si>
  <si>
    <t>Начальник отдела по мобилизационной подготовке и по делам ГО и ЧС Администрации Хвойнинского муниципального округа</t>
  </si>
  <si>
    <t>Начальник отделения надзорной деятельности по Хвойнинскому муниципального округу управления надзорной деятельности и профилактической работы ГУ МЧС России по Новгородской области</t>
  </si>
  <si>
    <t>Начальник СТПОБП Участка № 5 в Хвойнинском районе филиала ПАО "Ростелеком"</t>
  </si>
  <si>
    <t>Глава Успенского сельского поселения</t>
  </si>
  <si>
    <t>Глава Трегубовского сельского поселения</t>
  </si>
  <si>
    <t xml:space="preserve"> - рассматривает в пределах своей компетенции вопросы в области предупреждения и ликвидации чрезвычайных ситуаций, обеспечения пожарной безопасности и вносит в установленном порядке в Администрацию муниципального района и округа соответствующие предложения;</t>
  </si>
  <si>
    <t>Комиссия по предупреждению и ликвидации чрезвычайных ситуаций и обеспечению пожарной безопасности муниципального района(округа) Новгородской области в соответствии с возложенными на нее задачами осуществляет следующие основные функции:</t>
  </si>
  <si>
    <t>Комиссия по предупреждению и ликвидации чрезвычайных ситуаций и обеспечению пожарной безопасности Новгородской области</t>
  </si>
  <si>
    <t>исполняющий обязанности ректора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 (по согласованию)</t>
  </si>
  <si>
    <t xml:space="preserve">Работа комиссии по предупреждению ликвидации чрезвычайных ситуаций и обеспечению пожарной безопасности Новгородской области организуется в соответствии с годовым планом работы, утверждаемым председателем комиссии. Плановые заседания комиссии проводятся не реже одного раза в квартал, а внеплановые - по мере необходимости.
</t>
  </si>
  <si>
    <t>ГОКУ "Боровичское лесничество"</t>
  </si>
  <si>
    <t xml:space="preserve">174411, г.Боровичи, Набережная Октябрьской революции, д.15/2                              +7(81664)42044              +7(81664)42432                   </t>
  </si>
  <si>
    <t>174449, Боровичский район, п.Травково, ул.Новая, д.1   +7(81664)95841</t>
  </si>
  <si>
    <t>175323, Демянский район, д.Пески, Центральная ул., д.29                           +7(81651)95344</t>
  </si>
  <si>
    <t>175333, Демянский район, с.Полново, ул.Набережная, д.13а     +7(81651)98125</t>
  </si>
  <si>
    <t>175450, Крестецкий район, д.Новое Рахино  +7(921)1934014</t>
  </si>
  <si>
    <t>173003, Великий Новгород, ул.Псковская, д.44, корп.1, кв.288  +7(921)6922714</t>
  </si>
  <si>
    <t>175460, Крестецкий район, р.п.Крестцы, ул.Южная, д.25  +7(921)6942674</t>
  </si>
  <si>
    <t>175460, Крестецкий район, р.п.Крестцы, ул.Механизаторов, д.23  +7(921)2068674</t>
  </si>
  <si>
    <t>175461, р.п.Крестцы, пер.Заводской, д.24  +7(911)6022913</t>
  </si>
  <si>
    <t>174570, Крестецкий район, р.п.Крестцы, ул.Советская, д.10, пом.56  +7(921)0243736</t>
  </si>
  <si>
    <t xml:space="preserve"> 174260, Маловишерский район, г.Малая Вишера, ул.Володарского, д.14  +7(81660)33601 mvadm@yandex.ru</t>
  </si>
  <si>
    <t>174260, Маловишерский район, г.Малая Вишера, ул.Ленина, д.90            +7(81660)33964 </t>
  </si>
  <si>
    <t>174450, Мошенской район, с.Мошенское, ул.Советская, д.5  +7(81653)61438</t>
  </si>
  <si>
    <t xml:space="preserve">174450, Мошенской район, с.Мошенское, ул.Физкультуры, д.13                                      +7(81653)61245  </t>
  </si>
  <si>
    <t>174406, Новгородская обл. г.Боровичи. пл.1 Мая, д.2а                                +7(81664)40119</t>
  </si>
  <si>
    <t>174450, Мошенской район, д.Слоптово, д.1А                           +7(81653)61519</t>
  </si>
  <si>
    <t>173517, Новгородский район, д.Ермолино, д.31 +7(8162)747502</t>
  </si>
  <si>
    <t>173509, Новгородский район, д.Лесная, пл.Мира, д.1  +7(8162)748631  +7(8162)748625 </t>
  </si>
  <si>
    <t>173519, Новгородский район, п.Тёсово-Нетыльский, ул.Матро-сова, д.11  +7(8162)743478  +7(8162)743480  +7(8162)743457</t>
  </si>
  <si>
    <t>173501, Новгородский район, д.Трубичино, д.85  +7(8162)741266  +7(950)6821246</t>
  </si>
  <si>
    <t>173527, Новгородский район, д.Савино, ул.Школьная, д.3  +7(8162)749332</t>
  </si>
  <si>
    <t>174350, г.Окуловка, ул.Кирова, д.6  +7(81657)21580</t>
  </si>
  <si>
    <t>174350, г.Окуловка, ул.Уральская, д.31а                       +7(81657)22602</t>
  </si>
  <si>
    <t>174350, г.Окуловка, ул.Николая Николаева, д.54  +7(81657)21375</t>
  </si>
  <si>
    <t>174352, г.Окуловка, ул.Калинина, д.129                         +7(81657)24240</t>
  </si>
  <si>
    <t>174361, Окуловский район, р.п.Угловка, ул.Центральная, д.9  +7(81657)26219</t>
  </si>
  <si>
    <t>174350, Окуловский район, д.Мельница, ул.Ветеранов, д.1  +7(81657)45121</t>
  </si>
  <si>
    <t>174335, Окуловский район, п.Котово, ул.Железнодорожная, д.6  +7(81657)28001</t>
  </si>
  <si>
    <t>175140, Парфинский район, п.Пола, ул.Пионерская, д.10  +7(81650)67470                              +7(911)6470821</t>
  </si>
  <si>
    <t>174510, г.Пестово, ул.Советская, д.10          +7(921)1922409</t>
  </si>
  <si>
    <t>174510, г.Пестово ул.Советская д.10    +7(81669)52194  +7(921)2032502</t>
  </si>
  <si>
    <t>174525 Пестовский район, д.Устюцкое, д.34                      +7(921)7375241</t>
  </si>
  <si>
    <t>174500, Пестовский район, д.Быково, ул.Школьная, д.92                             +7(996)5693924</t>
  </si>
  <si>
    <t>17453,1 Пестовский район, д.Вятка, ул.Соловьева, д.42                          +7(906)2038006</t>
  </si>
  <si>
    <t>174520, Пестовский район, д.Охона, ул.Центральная, д.18                          +7(960)2026274</t>
  </si>
  <si>
    <t>174540, Пестовский район, д.Богослово, ул.Советская, д.26                  +7(908)2934102</t>
  </si>
  <si>
    <t>175260, Поддорский район, с.Поддорье, ул.Октябрьская, д.26    +7(921)0228454       +7(81658)76617 </t>
  </si>
  <si>
    <t>175254, Поддорский район, с.Белебёлка, ул.Советская, д.52  +7(81658)73317</t>
  </si>
  <si>
    <t>175265, Поддорский район, д.Селеево, ул.Комсомольская, д.5  +7(81658)74144</t>
  </si>
  <si>
    <t>175219, Старорусский район, д.Взвад, ул.Центральная, д.1  +7(81652)72944  +7(911)6055779</t>
  </si>
  <si>
    <t>175229, Старорусский район, д.Великое Село, д.28   +7(911)6231907</t>
  </si>
  <si>
    <t>175237, Старорусский район, п.Новосельский, ул.Алексеева, д.2                                   +7(81652)71101</t>
  </si>
  <si>
    <t>175228, Старорусский район, д.Медниково, ул.40 лет Победы, д.4Б                            +7(81652)58631</t>
  </si>
  <si>
    <t xml:space="preserve">174581, р.п.Хвойная, ул.Заводская, д.27  +7(81667)50373 </t>
  </si>
  <si>
    <t>174580, р.п.Хвойная, ул.Красных Зорь, д.12  +7(81667)50376</t>
  </si>
  <si>
    <t xml:space="preserve">174581, р.п.Хвойная, ул.Локомотивная, д.3а  +7(921)0243488 </t>
  </si>
  <si>
    <t>174572, д.Остахново, ул.Новая, д.1а  +7(81667)53787</t>
  </si>
  <si>
    <t>174585, с.Минцы, ул.Первомайская, д.16  +7(81667)52984</t>
  </si>
  <si>
    <t>174574, с.Анциферово, ул.Октябрьская, д.22  +7(81667)51946</t>
  </si>
  <si>
    <t>174591, д.Боровское, ул.Молодёжная, д.13  +7(81667)53417</t>
  </si>
  <si>
    <t>174563, д.Дворищи, ул.Советская, д.4  +7(81667)53619</t>
  </si>
  <si>
    <t>174561, д.Звягино, ул.Школьная, д.4  +7(81667)52635</t>
  </si>
  <si>
    <t>174560, ж/д.ст.Кабожа, ул.1-ая Линейная, д.9  +7(81667)52489</t>
  </si>
  <si>
    <t>174593, д.Миголощи ул.Денисова, д.23а  +7(81667)53355</t>
  </si>
  <si>
    <t>174576, с.Песь, ул.Трычкова, д.18  +7(81667)56338</t>
  </si>
  <si>
    <t>174571, п.Юбилейный, пер.Спортивный, д.1  +7(81667)54272</t>
  </si>
  <si>
    <t>175270, Холмский район, д.Красный Бор, ул.Центральная, д.20  +7(81654)56241</t>
  </si>
  <si>
    <t>174210, г.Чудово, ул.Некрасова, д.15/5  +7(81665)54944</t>
  </si>
  <si>
    <t>174214, Чудовский район, п.Краснофарфор-ный, ул.Октябрьская, д.1  +7(81665)42388</t>
  </si>
  <si>
    <t>174213, Чудовский район, с.Успенское, ул.Советская, д.19  +7(81665)41323</t>
  </si>
  <si>
    <t>173025, Великий Новгогрод, ул.Зелинс-кого, д.29, кв.1  +7(911)6474980</t>
  </si>
  <si>
    <t>175100, Волотовский район, п. Волот, ул.Комсомольская д.38, +7(81662)61041</t>
  </si>
  <si>
    <t>Директор Сергеев В.С.</t>
  </si>
  <si>
    <t>Директор Зубрин А.К.</t>
  </si>
  <si>
    <t>Директор Чучулин М.В.</t>
  </si>
  <si>
    <t>Руководитель Барыгина Т.В.</t>
  </si>
  <si>
    <t>Руководитель Иванов А.М.</t>
  </si>
  <si>
    <t>Директор Андреева А.А.</t>
  </si>
  <si>
    <t>Директор Залесов Ю.А.</t>
  </si>
  <si>
    <t>Директор Спицын В.Г.</t>
  </si>
  <si>
    <t>ГОКУ «Маловишерское лесничество»</t>
  </si>
  <si>
    <t>директор ГОКУ «Маловишерское лесничество»  Жихарев С.А.</t>
  </si>
  <si>
    <t>Главный врач ГОБУЗ «Боровичская ЦРБ» Ладягин В.Ю.</t>
  </si>
  <si>
    <t>Глава Пролетарского городского поселения Гаврилов Д.Н.</t>
  </si>
  <si>
    <t>выделение людей, техники и ивентаря</t>
  </si>
  <si>
    <t>дежурный смены</t>
  </si>
  <si>
    <t>Глава Шимского муниципального района Шишкин А.Ю.</t>
  </si>
  <si>
    <t xml:space="preserve"> Таблица IV-1</t>
  </si>
  <si>
    <t>174421, Боровичский район, д.Волок, ул.Центральная, д.19а
+7(81664)94282</t>
  </si>
  <si>
    <t>174755, Любытинский район, р.п.Неболчи, ул.Советская, д.3
+7(81668)65277</t>
  </si>
  <si>
    <t xml:space="preserve">174450, Мошенской район, с.Мошенское, ул.Советская, д.1    
+7(81653)61380 
+7(81653)61740  </t>
  </si>
  <si>
    <t xml:space="preserve">174450, Мошенской район, с.Мошенское, ул.Калинина, д.49
 +7(81653)61208 </t>
  </si>
  <si>
    <t>173516, Новгородский район, д.Борки, ул.Промышленная, д.1
 +7(8162)747287  
+7(8162)747243</t>
  </si>
  <si>
    <t>173526, Новгородский район, р.п.Панковка, ул.Октябрьская, д.3
+7(8162)791432  
+7(8162)799633  
+7(8162)741245  
+7(8162)799149</t>
  </si>
  <si>
    <t>175270, г.Холм, ул.Урицкого, д.47А
+7(81654)51345</t>
  </si>
  <si>
    <t>175270, г.Холм, ул.Съездовская, д.33 
+7(81654)51203</t>
  </si>
  <si>
    <t>175270, Холмский район, д.Тогодь, ул.Молодеж-ная, д.5  
+7(81654)59349</t>
  </si>
  <si>
    <t>175289, Холмский район, д.Морхово, ул.Звездная, д.5   
+7(81654)54341</t>
  </si>
  <si>
    <t>ЛПС-2 типа НОАУ "Боровичский лесхоз", 174580, Хвойнинский район, р.п. Хвойная, ул.Советская, д.38</t>
  </si>
  <si>
    <t>12 шт. (24 м)</t>
  </si>
  <si>
    <t>100 (2000 м)</t>
  </si>
  <si>
    <t>50 шт.</t>
  </si>
  <si>
    <t>Трал</t>
  </si>
  <si>
    <t>0,5т.</t>
  </si>
  <si>
    <t xml:space="preserve">Администрация Травковского сельского поселения </t>
  </si>
  <si>
    <t>Администрация Прогресовского сельского поселения</t>
  </si>
  <si>
    <t>д.Никитино</t>
  </si>
  <si>
    <t>д.Сутоко-Рядок</t>
  </si>
  <si>
    <t xml:space="preserve">Администрация Сушанского сельского поселения </t>
  </si>
  <si>
    <t xml:space="preserve">Администрация Опеченского сельского поселения </t>
  </si>
  <si>
    <t xml:space="preserve">Администрация Кончанское-Суворовкое сельского поселения </t>
  </si>
  <si>
    <t>Соц. приют</t>
  </si>
  <si>
    <t>АЗС Лукоил, д. Переезд</t>
  </si>
  <si>
    <t>д. Бурга</t>
  </si>
  <si>
    <t>п. Большая Вишера</t>
  </si>
  <si>
    <t>д. Оксочи</t>
  </si>
  <si>
    <t>с. Марёво</t>
  </si>
  <si>
    <t>Мошенское сельское поселение</t>
  </si>
  <si>
    <t>Батецкое сельское поселение</t>
  </si>
  <si>
    <t>Мойкинское сельское поселение</t>
  </si>
  <si>
    <t>Передольское сельское поселение</t>
  </si>
  <si>
    <t>ООО "Северная Поляна"</t>
  </si>
  <si>
    <t>Уторгошский льнозавод</t>
  </si>
  <si>
    <t>Фонд перераспределения земель Шимского района</t>
  </si>
  <si>
    <t>Невостребованные доли Медведского сельского поселения</t>
  </si>
  <si>
    <t>Невостребованные доли Уторгошского сельского поселения</t>
  </si>
  <si>
    <t>Тамуленис С.П. , Тимофеева С.В.</t>
  </si>
  <si>
    <t>Горин Э.К.</t>
  </si>
  <si>
    <t>ООО "Искра"</t>
  </si>
  <si>
    <t>Кадыров А.У.</t>
  </si>
  <si>
    <t>Ларионова Т.Л.</t>
  </si>
  <si>
    <t>Налимова Т.Н.</t>
  </si>
  <si>
    <t>Дьяков В.Б.</t>
  </si>
  <si>
    <t>начальник пожарно-химической станции   2 типа НОАУ «Крестецкий лесхоз»</t>
  </si>
  <si>
    <t>Павлов Пётр Анатольевич</t>
  </si>
  <si>
    <t>ООО "Стройдеталь"</t>
  </si>
  <si>
    <t>+7(921)7291793</t>
  </si>
  <si>
    <t>9608 от 18.11.2019*</t>
  </si>
  <si>
    <t>Здрок Степан Васильевич</t>
  </si>
  <si>
    <t>мастер леса ООО "Содружество"</t>
  </si>
  <si>
    <t>+7(911)6371844</t>
  </si>
  <si>
    <t>26833 от 07.04.2021*</t>
  </si>
  <si>
    <t>+7(921)1963939</t>
  </si>
  <si>
    <t>762 от 19.11.2016*</t>
  </si>
  <si>
    <t>ООО "Норд"</t>
  </si>
  <si>
    <t>Газетдинов Марат Маисович</t>
  </si>
  <si>
    <t>ООО "Стимул"</t>
  </si>
  <si>
    <t>+7(81653)61734</t>
  </si>
  <si>
    <t>612 от 18.06.2021*</t>
  </si>
  <si>
    <t>ООО "ГК"УЛК"</t>
  </si>
  <si>
    <t>+7(921)2013609</t>
  </si>
  <si>
    <t>163 от 13.02.2021</t>
  </si>
  <si>
    <t>Суходолов Игорь Михайлович</t>
  </si>
  <si>
    <t>начальник ЛПС-2  НОАУ «ЛПЦ-Новгородлес»</t>
  </si>
  <si>
    <t>26831 от 07.04.2021*</t>
  </si>
  <si>
    <t>ИП Воробьёв А.А.</t>
  </si>
  <si>
    <t>ООО "Торбино"</t>
  </si>
  <si>
    <t>Исаков Тельман Исакович</t>
  </si>
  <si>
    <t>+7(911)6000242</t>
  </si>
  <si>
    <t>553 от 06.02.2018*</t>
  </si>
  <si>
    <t>Исаков Нариман Исакович</t>
  </si>
  <si>
    <t>ООО "Рашутино-лес"</t>
  </si>
  <si>
    <t>75 от 12.04.2021*</t>
  </si>
  <si>
    <t>Апельсинов Алексей Леонидович</t>
  </si>
  <si>
    <t>ООО "Рассвет"</t>
  </si>
  <si>
    <t>+7(921)2000090</t>
  </si>
  <si>
    <t>515 от 14.12.2020*</t>
  </si>
  <si>
    <t xml:space="preserve"> +7(921)7299022
</t>
  </si>
  <si>
    <t>+7(921)2030101</t>
  </si>
  <si>
    <t>Алексеев Алексей Николаевич</t>
  </si>
  <si>
    <t>2076 от 25.04.2017**</t>
  </si>
  <si>
    <t>Начальник ЛПС-2 "Демянский лесхоз"</t>
  </si>
  <si>
    <t>+7(911)6120053</t>
  </si>
  <si>
    <t>26836 от 05.06.2019*</t>
  </si>
  <si>
    <t>Сырников Илья Александрович</t>
  </si>
  <si>
    <t>главный инженер ООО «Леспром»</t>
  </si>
  <si>
    <t>21967 от 29.03.2019*</t>
  </si>
  <si>
    <t>генеральный директор ООО "Хвойная-лес"</t>
  </si>
  <si>
    <t>инженер ООО "Норд"</t>
  </si>
  <si>
    <t>Кузьмин Сергей Геннадиевич</t>
  </si>
  <si>
    <t>генеральный директор ООО "Песский леспромхоз"</t>
  </si>
  <si>
    <t>+7(921)0224822</t>
  </si>
  <si>
    <t>54 от 24.01.2020*</t>
  </si>
  <si>
    <t>Смирнов Александр Владимирович</t>
  </si>
  <si>
    <t>КФХ Смирнов А.В.</t>
  </si>
  <si>
    <t>+7(960)2097400</t>
  </si>
  <si>
    <t>16937 от 24.04.2017*</t>
  </si>
  <si>
    <t>Савка Михаил Михайлович</t>
  </si>
  <si>
    <t>ИП Савка М.М.</t>
  </si>
  <si>
    <t>+7(81654)51960</t>
  </si>
  <si>
    <t xml:space="preserve">9 лет </t>
  </si>
  <si>
    <t>15 лет</t>
  </si>
  <si>
    <t>1 лет</t>
  </si>
  <si>
    <t>30 лет</t>
  </si>
  <si>
    <t>20 лет</t>
  </si>
  <si>
    <t xml:space="preserve">6 лет </t>
  </si>
  <si>
    <t>7  лет</t>
  </si>
  <si>
    <t xml:space="preserve"> +7(81661)22089</t>
  </si>
  <si>
    <t>специалист первой категории по делам ГО и ЧС отдела по делам ГО и ЧС администрации Батецкого муниципального района зам. председателя КПЛЧС и ОПБ администрации Батецкого муниципального района</t>
  </si>
  <si>
    <t>8.30-17.00</t>
  </si>
  <si>
    <t>Начальник 45-ПЧ 10 отряда ППС Новгородской области, член КПЛЧС и ОПБ администрации Батецкого муниципального района</t>
  </si>
  <si>
    <t xml:space="preserve"> +7(81661)22847</t>
  </si>
  <si>
    <t xml:space="preserve"> +7(816 61)22123
 +7(816 61)22122
</t>
  </si>
  <si>
    <t>Заведующий   юридическим отделом администрации Батецкого муниципального района член КЛПЧ и ОПБ администрации Батецкого муниципального района</t>
  </si>
  <si>
    <t>Начальник отдела строительства, архитектуры   и ЖКХ администрации Батецкого муниципального  района,  член КЛПЧ и ОПБ администрации  Батецкого муниципального  района</t>
  </si>
  <si>
    <t>Ефимов Я.А.</t>
  </si>
  <si>
    <t>Начальник    ОБУ «Батецкая районная ветеринарная станция» член КЛПЧ и ОПБ администрации Батецкого муниципального района</t>
  </si>
  <si>
    <t>8.00-16.30</t>
  </si>
  <si>
    <t>Директор   МУП «Управляющая   компания» член КЛПЧ и ОПБ администрации Батецкого муниципального  района</t>
  </si>
  <si>
    <t>8.00-16.00</t>
  </si>
  <si>
    <t>Председатель комитета финансов администрации Батецкого   муниципального    района, член КЛПЧ и ОПБ администрации Батецкого муниципального  района</t>
  </si>
  <si>
    <t>Начальник  отделения полиции  по   Батецкому   району  МО МВД  России  «  Новгородский», член КЛПЧ и ОПБ администрации  Батецкого муниципального  района</t>
  </si>
  <si>
    <t>Начальник    ЕДДС  Батецкого   муниципального  района, секретарь КЛПЧ и ОПБ администрации Батецкого муниципального  района</t>
  </si>
  <si>
    <t>Герасимов А.Н.</t>
  </si>
  <si>
    <t xml:space="preserve">Первый заместитель
Главы администрации Боровичского муниципального района, руководитель штаба
</t>
  </si>
  <si>
    <t>Начальник 2 ПСО ФПС ГПС ГУ МЧС России по Новгородской области»</t>
  </si>
  <si>
    <t>Начальник единой дежурно - диспетчерской службы МКУ «Управление ГО и ЧС Боровичского муниципального района»</t>
  </si>
  <si>
    <t xml:space="preserve">Главный специалист по делам гражданской обороны и чрезвычайным ситуациям 
Администрации Валдайского муниципального района, секретарь - заместитель председателя комиссии
</t>
  </si>
  <si>
    <t>Никулина И.В.</t>
  </si>
  <si>
    <t>Заместитель главы администрации Валдайского муниципального района</t>
  </si>
  <si>
    <t>Управляющий делами администрации Валдайского муниципального района</t>
  </si>
  <si>
    <t>+7(81666)22516      8.00 -17.00</t>
  </si>
  <si>
    <t>+7(81666)46311     8.00 -17.00</t>
  </si>
  <si>
    <t>Зыков О.Б.</t>
  </si>
  <si>
    <t>Заместитель директора ООО «СУ-53» по Валдайскому участку ВКХ</t>
  </si>
  <si>
    <t>+7(81666)21460
8.00 -17.00</t>
  </si>
  <si>
    <t>Начальник ПСЧ-11 4 ПСО ФПС ГПС ГУ МЧС России  по Новгородской области</t>
  </si>
  <si>
    <t>+7(81666)23378      8.00-17.00</t>
  </si>
  <si>
    <t>Андреева Ю.Л.</t>
  </si>
  <si>
    <t>Начальник территориального отдела Роспотребнадзора в Валдайском районе</t>
  </si>
  <si>
    <t>Балабанов А.Н.</t>
  </si>
  <si>
    <t>Начальник Валдайского района теплоснабжения ООО ТК «Новгородская»</t>
  </si>
  <si>
    <t>Ершов С.Н.</t>
  </si>
  <si>
    <t>Главный государственный инспектор отдела по государственному энергетическому надзору по Новгородской области Северо-Западного управления Ростехнадзора</t>
  </si>
  <si>
    <t>Иванов О.С.</t>
  </si>
  <si>
    <t>Начальник ОНД и профилактической работы по Валдайскому району УНД и ПР ГУ МЧС России по Новгородской области</t>
  </si>
  <si>
    <t>Кошевая О.А.</t>
  </si>
  <si>
    <t>Начальник отдела социальной защиты Валдайского района управления по предоставлению  социальных выплат ГОКУ «Центр по организации социального обслуживания и предоставления социальных выплат»</t>
  </si>
  <si>
    <t>Макарец В.А.</t>
  </si>
  <si>
    <t xml:space="preserve">Генеральный директор ООО «ДСК Валдай»                       </t>
  </si>
  <si>
    <t>Марчик А.И.</t>
  </si>
  <si>
    <t>Главный специалист по мобилизационной подготовке  Администрации муниципального района</t>
  </si>
  <si>
    <t>Никифорова Т.В.</t>
  </si>
  <si>
    <t>Руссков Л.Б.</t>
  </si>
  <si>
    <t>Директор Валдайского филиала АО «Новгородоблэлектро»</t>
  </si>
  <si>
    <t>Самозванова С.П.</t>
  </si>
  <si>
    <t xml:space="preserve">Председатель комитета жилищно-коммунального и
дорожного хозяйства Администрации муниципального
района
</t>
  </si>
  <si>
    <t>Смирнова Т.Н.</t>
  </si>
  <si>
    <t>Заведующая отделом по сельскому хозяйству и продовольствию Администрации муниципального района</t>
  </si>
  <si>
    <t>Фомичев О.А.</t>
  </si>
  <si>
    <t>Директор филиала АО «Газпром газораспределение    Великий Новгород» в г. Валдай</t>
  </si>
  <si>
    <t>Юдин А.С.</t>
  </si>
  <si>
    <t>Директор ООО «Транс-Н»</t>
  </si>
  <si>
    <t xml:space="preserve"> +7(81651)44012 доб.4405                8.00 – 17.00</t>
  </si>
  <si>
    <t>Начальник ГПС 6 отряда ППС Новгородской области</t>
  </si>
  <si>
    <t>+7(81651)94-241</t>
  </si>
  <si>
    <t>Начальник Крестецкого газового участка ОАО "Газпромромгазораспределение" Великий Новгород в г. Валдай (по согласованию)</t>
  </si>
  <si>
    <t>Директор областного бюджетного учреждения «Крестецкая районная ветеринарная станция »</t>
  </si>
  <si>
    <t xml:space="preserve">Начальник филиала ОАО «МРСК Северо-Запада» «НОвгородэнерго» ПО  «Валдайские электрические сети» «Крестецкий РЭС» </t>
  </si>
  <si>
    <t xml:space="preserve">ведущий инженер МЦТЭТ ЛТУ
г.Валдай филиала в Новгородской и Псковской областях ПАО «Ростелеком
</t>
  </si>
  <si>
    <t>Начальник Крестецкого участка теплоснабжения общества с ограниченной ответственностью «Тепловая компания Новгородская»</t>
  </si>
  <si>
    <t>Заместитель начальника отряда- начальник 15 пожарно- спасательной части 4 пожарно-спасательного отряда ФПС ГПС ГУ МЧС России по Новгородской  области, заместитель  председателя комиссии</t>
  </si>
  <si>
    <t>Начальник Крестецкого участка Окуловского филиала ОАО «Новгородэлектро»</t>
  </si>
  <si>
    <t>Главный специалист комитета строительства и жилищно-коммунального хозяйства Администрации муниципального района, секретарь комиссии</t>
  </si>
  <si>
    <t>Директор государственного областного казенного учреждения «Крестецкое лесничество»</t>
  </si>
  <si>
    <t>Васильев В.В.</t>
  </si>
  <si>
    <t>Врио директора НОАУ «Любытинский лесхоз» (приказ № 614-Л/С-ВР от 28.09.2021г)</t>
  </si>
  <si>
    <t>+7(81668)65455 +7(81668)31302</t>
  </si>
  <si>
    <t>Михайлов В.С.</t>
  </si>
  <si>
    <t>начальник участка электросетей производственного отделения Ильменьские электрические сети Новгородского филиала ПАО «МРСК Северо-Запада»</t>
  </si>
  <si>
    <t>Алешин А.Г.</t>
  </si>
  <si>
    <t>Начальник АО Новгородоблэлектро Маловишерского РЭС Чудовского филиала</t>
  </si>
  <si>
    <t>Платонов Д.Б.</t>
  </si>
  <si>
    <t>заместитель Главы администрации муниципального района, заместитель председателя комиссии</t>
  </si>
  <si>
    <t>Шалагина Т.В.</t>
  </si>
  <si>
    <t>председатель комитета по сельскому хозяйству и продовольствию</t>
  </si>
  <si>
    <t>начальник отдела ГО и ЧС Маловишерского муниципального района</t>
  </si>
  <si>
    <t>старший служащий отдела по делам ГО ЧС</t>
  </si>
  <si>
    <t>начальник территориального отдела территориального управления Роспотребнадзора по Новгородской области в Маловишерском районе</t>
  </si>
  <si>
    <t>Председатель комитета образования и молодежной политике</t>
  </si>
  <si>
    <t>+7(81660)33843
+7(81660)36696
8.30-17.30</t>
  </si>
  <si>
    <t>+7(81665)54746
+7(921)0278765
8.30-17.30</t>
  </si>
  <si>
    <t>начальник ОГИБДД ОМВД России по Маловишерскому району майор полиции</t>
  </si>
  <si>
    <t>+7(81660)32031
+7(952)4842236
8.30-17.30</t>
  </si>
  <si>
    <t>Директор МУП "Жилищно-Комунальное хозяйство Маловишерского муниципального района"</t>
  </si>
  <si>
    <t>ведущий инженер учаска № 2 МЦТЭТфилиала ОАО «Ростелеком» в Новгородской и Псковской областях ПАО «Ростелеком»</t>
  </si>
  <si>
    <t>начальник Маловишерского газового участка АО «Газпром газораспределение Великий Новгород»</t>
  </si>
  <si>
    <t>+7(81660)31105
+7(953)9000626
8.00-17.00</t>
  </si>
  <si>
    <t>+7(81660)31303
+7(911)6129643
8.00-17.00</t>
  </si>
  <si>
    <t>+7(81663)21242  +7(81663)21716
+79217297608
8.30-17.30</t>
  </si>
  <si>
    <t>Первый заместитель Главы администрации муниципального округа, заместитель председателя комиссии</t>
  </si>
  <si>
    <t>начальник 4 пожарноспасательного отряда федеральной противопожарной службы государственной противопожарной службы Главного управления МЧС России по Новгородской области (по согласованию), заместитель председателя комиссии</t>
  </si>
  <si>
    <t>+79211946796             08.30-17.30</t>
  </si>
  <si>
    <t>начальник пункта полиции по Марёвскому району МО МВД РФ «Демянский», заместитель председателя комиссии (по согласованию)</t>
  </si>
  <si>
    <t>+7(81663)21431   +79082956100      08.30-17.30</t>
  </si>
  <si>
    <t>Козлова Р.В.</t>
  </si>
  <si>
    <t>служащий 1 категории отдела по мобилизационной подготовке, гражданской обороне и чрезвычайным ситуациям администрации муниципального округа, секретарь комиссии</t>
  </si>
  <si>
    <t>заведующий отделом по мобилизационной подготовке, гражданской обороне и чрезвычайным ситуациям администрации муниципального округа</t>
  </si>
  <si>
    <t>+7(8163)21443    +79212059010      08.30-17.30</t>
  </si>
  <si>
    <t>Ведущий специалист ЛТУ Демянск ФНПО ПАО «Ростелеком» (по согласованию)</t>
  </si>
  <si>
    <t>Васильев В.Е.</t>
  </si>
  <si>
    <t xml:space="preserve">начальник Марёвского мастерского участка Валдайского РЭС Новгородского филиала ПАО «МРСК Северо-Запада»
(по согласованию)
</t>
  </si>
  <si>
    <t>+7(881663)21169 +79210226647      08.30-17.30</t>
  </si>
  <si>
    <t xml:space="preserve">заместитель Главы администрации
 муниципального округа, председатель Социального коми-тета, заместитель председателя
</t>
  </si>
  <si>
    <t>Дмитриева О.Н.</t>
  </si>
  <si>
    <t>+7(81663)21485        +79210255621        08.30-17.30</t>
  </si>
  <si>
    <t>начальник отдела центра занятости населения отдела занятости населения Марёвского района ГОКУ «ЦЗН Новгородской области» (по согласованию)</t>
  </si>
  <si>
    <t xml:space="preserve">заведующий отделом образования
 социального комитета администрации муниципального округа
</t>
  </si>
  <si>
    <t xml:space="preserve">заместитель начальника отделения надзорной
 деятельности по Крестецкому,
 Демянскому, Марёвскому району  (по соглашению)
</t>
  </si>
  <si>
    <t>Иванова М.В.</t>
  </si>
  <si>
    <t>заведующий отделом культуры и спорта социального комитета администрации муниципального округа</t>
  </si>
  <si>
    <t>+7(81663)21459    +79212031271         08.30-17.30</t>
  </si>
  <si>
    <t>Платонова Л.А.</t>
  </si>
  <si>
    <t xml:space="preserve">и.о. главного врача ГОБУЗ «Марёвская ЦРБ»
(по согласованию)
</t>
  </si>
  <si>
    <t>+7(81663)21235    08.30-17.30</t>
  </si>
  <si>
    <t>начальник Марёвского районного теплоснабжения ООО "ТК Новгородская" (по согласованию)</t>
  </si>
  <si>
    <t>+7(81663)21833 +7(921)1950092                 08.30-17.30</t>
  </si>
  <si>
    <t>Директор ГОКУ «Марёвское лесничество» (по согласованию)</t>
  </si>
  <si>
    <t>Лупанова А.М.</t>
  </si>
  <si>
    <t>директор ОБУСО «Марёвский КЦСО» (по согласованию)</t>
  </si>
  <si>
    <t xml:space="preserve">начальник 48 пожарной части противопожарной службы Новгородской области
 (по согласованию)
</t>
  </si>
  <si>
    <t>председатель комитета финансов администрации муниципального округа</t>
  </si>
  <si>
    <t>+7(81663)21269   +79211960380      08.30-17.30</t>
  </si>
  <si>
    <t>Зам. главы территориального отдела администрации муниципального округа</t>
  </si>
  <si>
    <t xml:space="preserve">Начальник Областного бюджетного учреждения «Марёвская  районная ветстанция станция»
(по согласованию)
</t>
  </si>
  <si>
    <t>Директор НОАУ «Марёвский лесхоз» (по согласованию)</t>
  </si>
  <si>
    <t>Козлова О.А.</t>
  </si>
  <si>
    <t xml:space="preserve">директор МБУ «От-дел по хозяйственному и транспортному обеспечению Администрации 
муниципального округа»
</t>
  </si>
  <si>
    <t>+7(81663)21352   +79602000294      08.30-17.30</t>
  </si>
  <si>
    <t>Плотникова Т.А.</t>
  </si>
  <si>
    <t xml:space="preserve">заведующий отделом по экономическому развитию 
администрации 
муниципального округа
</t>
  </si>
  <si>
    <t>+7(81663)21430   +79506847741        08.30-17.30</t>
  </si>
  <si>
    <t xml:space="preserve">
Глава муниципального округа, председатель комиссии КПЛЧС и ОПБ 
первый заместитель Главы администрации муниципального округа, заместитель председателя комиссии
</t>
  </si>
  <si>
    <t xml:space="preserve">Начальник Мошенского РЭС ПЭО "Боровичские электрические сети", член комиссии  КПЛЧС и ОПБ </t>
  </si>
  <si>
    <t>(по согласованию)</t>
  </si>
  <si>
    <t xml:space="preserve">Луттэр С.А.
</t>
  </si>
  <si>
    <t>заместитель Главы администрации Мошенского муниципального района (заместитель председателя комиссии КПЛЧС и ОПБ)</t>
  </si>
  <si>
    <t xml:space="preserve">Васильева Л.В. </t>
  </si>
  <si>
    <t>Председатель комитета финансов Администрации Мошенского муниципального района (член комиссии КПЛЧС и ОПБ)</t>
  </si>
  <si>
    <t>главный инженер МУП ЖКХ "Мошенского муниципального района" (по согласованию) член комиссии КПЛЧС и ОПБ</t>
  </si>
  <si>
    <t>Заведующий отделом ЖКХ и дорожной деятельностью Администрации Мошенского муниципального района (член комиссии КПЛЧС и ОПБ)</t>
  </si>
  <si>
    <t>Главный врач ГОБУЗ "Боровичское ЦРБ" (член комиссии КПЛЧС и ОПБ)</t>
  </si>
  <si>
    <t xml:space="preserve">начальник отделения полиции по Мошенскому району Межмуниципального отдела МВД России «Боровичский»
 (по согласованию)
</t>
  </si>
  <si>
    <t>начальник Мошенского района теплоснабжения ООО «Тепловая Компания Новгородская» (по согласованию), член комиссии КПЛЧС и ОПБ</t>
  </si>
  <si>
    <t>+7(921)1963999     8.00 - 17.00</t>
  </si>
  <si>
    <t xml:space="preserve">мастер Мошенского участка Боровичского филиала «ОАО «Новгородоблэнерго»
(по согласованию), член комиссии  КПЛЧС и ОПБ 
</t>
  </si>
  <si>
    <t xml:space="preserve">начальник 9 отряда противопожарной службы Новгородской области ГОКУ «Управление защиты населения от чрезвычайных ситуаций и по обеспечению пожарной безопасности Новгородской области» (по согласованию), член комиссии  КПЛЧС и ОПБ 
(через 01)
</t>
  </si>
  <si>
    <t>+7(921)2087409           8.30 - 17.30</t>
  </si>
  <si>
    <t xml:space="preserve">Директор ГОКУ "Мошенское лесничество", член комиссии  КПЛЧС и ОПБ </t>
  </si>
  <si>
    <t>начальник линейно-технического участка "Хвойная" межрайонного центра технической эксплуатации и коммуникации в Новгородской и Псковской областях ПАО "Ростелеком", член комиссии  КПЛЧС и ОПБ  (по согласованию)</t>
  </si>
  <si>
    <t>Директор  Новгородского областного автономного учреждения «Окуловский лесхоз»</t>
  </si>
  <si>
    <t>Инженер по ОЗЛ</t>
  </si>
  <si>
    <t>Абдуллина Елена Михайловна</t>
  </si>
  <si>
    <t>Директор  Государственного областного казённого учреждения «Окуловское лесничество»</t>
  </si>
  <si>
    <t>Шеренков Илья Геннадьевич</t>
  </si>
  <si>
    <t xml:space="preserve"> начальник 11-го отряда ППС Новгородской области</t>
  </si>
  <si>
    <t>Шейн Леонид Бернардович</t>
  </si>
  <si>
    <t>директор МКУ «ЕСДДСО»</t>
  </si>
  <si>
    <t>Шейн Татьяна Николаевна</t>
  </si>
  <si>
    <t>- заместитель начальника отдела НД и ПР по Маловишерскому и Окуловскому  районам УНД и ПР ГУ МЧС России по Новгородской области</t>
  </si>
  <si>
    <t>Крюков Михаил Владимирович</t>
  </si>
  <si>
    <t>начальник ОМВД России по Окуловскому району</t>
  </si>
  <si>
    <t>Исаев Дмитрий Андреевич</t>
  </si>
  <si>
    <t>заместитель Главы администрации Окуловского муниципального</t>
  </si>
  <si>
    <t>Волкова Елена Михайловна</t>
  </si>
  <si>
    <t>заместитель Главы администрации Окуловского муниципального района (заместитель председателя комиссии)</t>
  </si>
  <si>
    <t>Алексеев Владимир Николаевич</t>
  </si>
  <si>
    <t>07.30-16.30</t>
  </si>
  <si>
    <t>+7(911)6375449</t>
  </si>
  <si>
    <t>+7(8162)634370</t>
  </si>
  <si>
    <t>начальник Единой дежурно диспетчерской службы Новгородского муниципального района</t>
  </si>
  <si>
    <t>Никишова Екатерина Александровна</t>
  </si>
  <si>
    <r>
      <t>Начальник Новгородского РЭС</t>
    </r>
    <r>
      <rPr>
        <sz val="14"/>
        <color rgb="FFFF66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АО «Новгородоблэлектро»</t>
    </r>
  </si>
  <si>
    <t>Сапожников Владимир Владимирович</t>
  </si>
  <si>
    <t>Начальник Новгородского района теплоснабжения ООО «Тепловая компания Новгородская»</t>
  </si>
  <si>
    <t>Левчук Андрей Петрович</t>
  </si>
  <si>
    <t>+7(921)1936867           09.00-17.30</t>
  </si>
  <si>
    <t>Старший государственный инспектор по маломерным судам- руководитель города Великий Новгород, Новгородского и Батецкого районов «Центра ГИМС Главного управления МЧС России по Новгородской области</t>
  </si>
  <si>
    <t>Арсеньев Константин Васильевич</t>
  </si>
  <si>
    <t>Заместитель начальника МО МВД России "Новгородский» по организации общественного порядка</t>
  </si>
  <si>
    <t>Павлов Дмитрий Юрьевич</t>
  </si>
  <si>
    <t>7(908)2929749             08.30-17.30</t>
  </si>
  <si>
    <t>Заместитель начальника отдела надзорной деятельности и профилактической работы по Великому Новгороду Новгородскому и Батецкому районам управления надзорной деятельности и профилактической работы Главного управления МЧС России по Новгородской области</t>
  </si>
  <si>
    <t>Андреев Егор Сергеевич</t>
  </si>
  <si>
    <t>+7(8162)620434 +7(911)6120974     08.30-17.30</t>
  </si>
  <si>
    <t>Иванов Сергей Николаевич</t>
  </si>
  <si>
    <t xml:space="preserve">+7(8162) 766230
+7(906)2051114
 08.30-17.30
</t>
  </si>
  <si>
    <t>Начальник отдела социальной защиты Новгородского района ГОКУ «Центр по организации социального обслуживания и предоставления социальных выплат»</t>
  </si>
  <si>
    <t>Салова Татьяна Сергеевна</t>
  </si>
  <si>
    <t>Главный инженер  МУП «Коммунальное хозяйство Новгородского района»</t>
  </si>
  <si>
    <t>Абдулаев Валерий Викторович</t>
  </si>
  <si>
    <t>+7(8162)778182           09.00-18.00</t>
  </si>
  <si>
    <t>Заместитель главного инженера ПО «Ильменские электрические сети» Новгородского филиала ПАО «Россети Северо-Запад»</t>
  </si>
  <si>
    <t>Иванов Александр Николаевич</t>
  </si>
  <si>
    <t>Заместитель начальника правового управления Администрации Новгородского муниципального района</t>
  </si>
  <si>
    <t>Кожинов Владимир Владимирович</t>
  </si>
  <si>
    <t>Заместитель председателя комитета финансов Администрации Новгородского муниципального района</t>
  </si>
  <si>
    <t>Кургузенгкова Ольга Валерьевна</t>
  </si>
  <si>
    <t>Дмитриева Наталья Николаевна</t>
  </si>
  <si>
    <t>Касумова Элена Никоноровна</t>
  </si>
  <si>
    <t>+7(911)6030714          08.30-17.30</t>
  </si>
  <si>
    <t>Лукьянова Мария Викторовна</t>
  </si>
  <si>
    <t>главный специалист управления по делам ГО и ЧС Администрации Новгородского муниципального района, секретарь КПЛЧС и ОПБ района</t>
  </si>
  <si>
    <t>Тихомирова Татьяна Николаевна</t>
  </si>
  <si>
    <t>заместитель начальника управления по делам ГО и ЧС Администрации Новгородского муниципального района, секретарь КПЛЧС и ОПБ района</t>
  </si>
  <si>
    <t>Симкин Александр Сергеевич</t>
  </si>
  <si>
    <t>+7(951)7276694       08.30-17.30</t>
  </si>
  <si>
    <t>Начальник управления по делам ГО и ЧС Администрации Новгородского муниципального района, заместитель председателя КПЛЧС и ОПБ района</t>
  </si>
  <si>
    <t>Купчик Валерий Анатольевич</t>
  </si>
  <si>
    <t>+7 (921)1987558</t>
  </si>
  <si>
    <t>Начальник 1 пожарно-спасательного отряда Федеральной противопожарной службы Государственной противопожарной службы главного управления МЧС России по Новгородской области, заместитель КПЛЧС и ОПБ района</t>
  </si>
  <si>
    <t>Павлов Андрей Владимирович</t>
  </si>
  <si>
    <t xml:space="preserve">+7(8162) 607644
08.30-17.30
</t>
  </si>
  <si>
    <t>заместитель Главы Администрации Новгородского муниципального района, заместитель председателя КПЛЧС и ОПБ района</t>
  </si>
  <si>
    <t>+7(8162)607146            08.30-17.30</t>
  </si>
  <si>
    <t>Глава Окуловского муниципального района (председатель комиссии КПЛЧС и ОПБ района)</t>
  </si>
  <si>
    <t>+7(81657)22602     8.00 - 17.00</t>
  </si>
  <si>
    <t>+7(921)1903291             8.30 - 17.30</t>
  </si>
  <si>
    <t>+7(81657)22294     8.30 - 17.30</t>
  </si>
  <si>
    <t>Залогин А.В.</t>
  </si>
  <si>
    <t>+7(81650)63408        +7(911)6198834      8.30 - 17.30</t>
  </si>
  <si>
    <t>Борисов В.А.</t>
  </si>
  <si>
    <t>+7(81650)64286     +7(911)6147123        8.30 - 17.30</t>
  </si>
  <si>
    <t>заместитель Главы администрации Парфинского муниципального района, заместитель председатель КПЛЧС и ОПБ администрации Парфинского муниципального района</t>
  </si>
  <si>
    <t>начальник 12-го отряда противопожарной службы области, начальник местного гарнизона пожарной охраны, заместитель председателя КПЛЧС и ОПБ администрации Парфинского муниципального района (по согласованию)</t>
  </si>
  <si>
    <t>директор ООО «МП Водоканал Парфинского района» (по согласованию)</t>
  </si>
  <si>
    <t>Начальник ОМВД России по Парфинскому району (по согласованию)</t>
  </si>
  <si>
    <t>начальник Парфинского РЭС ПО «Старорусские электрические сети» филиала ОАО МРСК Северо-запада Новгородэнерго (по согласованию)</t>
  </si>
  <si>
    <t>заведующая Парфинским филиалом ГОБУЗ «Старорусская ЦРБ» (по согласованию)</t>
  </si>
  <si>
    <t>Секретарь комиссии КПЛЧС и ОПБ, специалист отдела ГО и ЧС Администрации муниципального района</t>
  </si>
  <si>
    <t>Гусева Е.Г.</t>
  </si>
  <si>
    <t>заместитель председателя КПЛЧС и ОПБ заместитель Главы администрации района</t>
  </si>
  <si>
    <t>Тихомирова С.В.</t>
  </si>
  <si>
    <t>и.о. главного редактора "Агентство информационных коммуникаций" Пестовского муниципального района</t>
  </si>
  <si>
    <t>Агафонцев М.А.</t>
  </si>
  <si>
    <t xml:space="preserve">Пашков Д.А.
</t>
  </si>
  <si>
    <t xml:space="preserve">Лебедева Ю.Е.
</t>
  </si>
  <si>
    <t>Денкс А.Е.</t>
  </si>
  <si>
    <t>+7(81669)51286       8.00 - 17.00</t>
  </si>
  <si>
    <t>Сушилов С.В.</t>
  </si>
  <si>
    <t>Цветкова М.А.</t>
  </si>
  <si>
    <t>+7(81669)52003        8.30 - 17.30</t>
  </si>
  <si>
    <t>Глава администрации Поддорского муниципального района председатель КПЛЧС и ОПБ</t>
  </si>
  <si>
    <t>первый заместитель главы администрации Поддорского муниципального района, заместитель председателя КПЛЧС и ОПБ</t>
  </si>
  <si>
    <t>Хома П.С.</t>
  </si>
  <si>
    <t>Заведующий отделом по делам ГО и ЧС, МП администрации Поддорского муниципального района, секретарь КПЛЧС и ОПБ</t>
  </si>
  <si>
    <t>Волков Н.П.</t>
  </si>
  <si>
    <t>Начальник пункта полиции МО МВД РФ Старорусский</t>
  </si>
  <si>
    <t>+7(902)2844055</t>
  </si>
  <si>
    <t>Кукин В.Г.</t>
  </si>
  <si>
    <t>Начальник ПЧ-49 17 ОППС Новгородской области</t>
  </si>
  <si>
    <t>+7(921)1937445     08.00 - 17.00</t>
  </si>
  <si>
    <t>+7(81658)74144      8.00 - 17.00</t>
  </si>
  <si>
    <t>8.00 - 18.00</t>
  </si>
  <si>
    <t>+7(81655)30281        +7(911)6051956</t>
  </si>
  <si>
    <t>Тимофеев М.В.</t>
  </si>
  <si>
    <t>и.о. Главы Солецкого муниципального округа, председатель КПЛЧС и ОПБ администрации Солецкого муниципального округа</t>
  </si>
  <si>
    <t xml:space="preserve">Председатель  комитета  по  сельскому  хозяйству комитета  по  экономике и  инвестициям Администрации Солецкого муниципального  округа </t>
  </si>
  <si>
    <t>Заместитель  Главы  администрации  района, член  КПЛЧС и ОПБ администрации Солецкого  муниципального округа</t>
  </si>
  <si>
    <t>Петрова Т.Ю.</t>
  </si>
  <si>
    <t>Председатель комитета финансов администрации Солецкого муниципального округа, член  КПЛЧС и ОПБ</t>
  </si>
  <si>
    <t>Главный специалист  по  делам ГО и ЧС, секретарь  КПЛЧС и ОПБ администрации Солецкого  муниципального  округа</t>
  </si>
  <si>
    <t>Мельникова М.И.</t>
  </si>
  <si>
    <t>Начальник Солецкого РЭС, член КПЛЧС и ОПБ администрации Солецкого муниципального округа</t>
  </si>
  <si>
    <t>Бормусов В.В.</t>
  </si>
  <si>
    <t>+7(921)0288521         +7(81655)30890</t>
  </si>
  <si>
    <t>Чунихин О.Ю.</t>
  </si>
  <si>
    <t>Командир войсковой части  № 33310-А, член КПЛЧС и ОПБ администрации Солецкого муниципального округа</t>
  </si>
  <si>
    <t>Золотухин А.И.</t>
  </si>
  <si>
    <t>Директор ГОКУ "Шимское лесничество", член КПЛЧС и ОПБ администрации Солецкого муниципального округа</t>
  </si>
  <si>
    <t>Ильин А.А.</t>
  </si>
  <si>
    <t>+7(921)6480876          8.30 - 17.30</t>
  </si>
  <si>
    <t>директор МБУ "Солецкое городское хозяйство", член КПЛЧС и ОПБ администрации Солецкого муниципального округа</t>
  </si>
  <si>
    <t>Малков Е.Н.</t>
  </si>
  <si>
    <t>Директор  МУП «ЖКХ Солецкого  района», член КПЛЧС и ОПБ администрации Солецкого муниципального округа</t>
  </si>
  <si>
    <t xml:space="preserve"> +7(921)6932580     </t>
  </si>
  <si>
    <t>Хваловский М.А.</t>
  </si>
  <si>
    <t>Генеральный директор ООО "Дорэксплуатация", член КПЛЧС и ОПБ администрации Солецкого муниципального округа</t>
  </si>
  <si>
    <t>+7(911)6128213       8.30-17.30</t>
  </si>
  <si>
    <t>Романова С.М.</t>
  </si>
  <si>
    <t>Председатель Солецкого Райпо, член КПЛЧС и ОПБ администрации Солецкого муниципального округа</t>
  </si>
  <si>
    <t>Начальник базы войсковой части 25594, член КПЛЧС и ОПБ администрации Солецкого муниципального округа</t>
  </si>
  <si>
    <t>+7(911)6294128     8.30-17.30</t>
  </si>
  <si>
    <t>Иванова Е.М.</t>
  </si>
  <si>
    <t>Директор ОАУ СО "Солецкий комплексный центр социального обслуживания", член КПЛЧС и ОПБ администрации Солецкого муниципального округа</t>
  </si>
  <si>
    <t>+7(911)6129362     8.30-17.30</t>
  </si>
  <si>
    <t>Специалист по ГО и ЧС МБУ «Управление по делам ГО ЧС»</t>
  </si>
  <si>
    <t>+7(81652) 51550 (доб.207)                 8.00 -17.00</t>
  </si>
  <si>
    <t>Ульянов В.Н.</t>
  </si>
  <si>
    <t>заместитель Главы Старорусского муниципального района (председатель комиссии КПЛЧС и ОПБ)</t>
  </si>
  <si>
    <t>+7(81652) 22322                      +7(921)7056662        8.30 - 17.30</t>
  </si>
  <si>
    <t>Ермолин М.С.</t>
  </si>
  <si>
    <t>+7(81667)50281       08.00-17.00</t>
  </si>
  <si>
    <t>+7(81667)50354    08.00-17.00</t>
  </si>
  <si>
    <t>+7(81667)50303</t>
  </si>
  <si>
    <t>Орлова М.Н.</t>
  </si>
  <si>
    <t>+7(81667)50526</t>
  </si>
  <si>
    <t>Ведущий специалист отдела по мобилизационной подготовке и по делам ГО и ЧС Администрации Хвойнинского муниципального района, секретарь КПЛЧС и ОПБ</t>
  </si>
  <si>
    <t>Глава Администрации Хвойнинского муниципального округа, председатель КПЛЧС и ОПБ</t>
  </si>
  <si>
    <t>Федорова И.В.</t>
  </si>
  <si>
    <t>Первый заместитель главы Хвойнинского муниципального округа, председатель эвакуационной комиссии</t>
  </si>
  <si>
    <t>+7(81667)50354       08.00-17.00</t>
  </si>
  <si>
    <t>Загуляева Д.А.</t>
  </si>
  <si>
    <t>Заместитель главы Администрации Хвойнинского муниципального округа</t>
  </si>
  <si>
    <t>Заместитель главы Администрации Хвойнинского муниципального округа, заместитель председателя КПЛЧС и ОПБ</t>
  </si>
  <si>
    <t>Степанова А.В.</t>
  </si>
  <si>
    <t>+7(81667)50336       08.00-17.00</t>
  </si>
  <si>
    <t>Председатель комитета финансов Администрации Хвойнинского муниципального округа</t>
  </si>
  <si>
    <t>Изотова Т.Н.</t>
  </si>
  <si>
    <t>+7(81667)50312       08.00-17.00</t>
  </si>
  <si>
    <t>Председатель комитета строительства, ЖКХ и дорожного хозяйства Администрации Хвойнинского муниципального округа</t>
  </si>
  <si>
    <t>Председатель комитета сельского хозяйства и продовольствия Администрации Хвойнинского муниципального округа</t>
  </si>
  <si>
    <t>Лобанова Т.Л.</t>
  </si>
  <si>
    <t>+7(81667)50625     08.00-17.00</t>
  </si>
  <si>
    <t>Томс С.А.</t>
  </si>
  <si>
    <t>и.о. главного врача ГОБУЗ «Хвойнинская  ЦРБ»</t>
  </si>
  <si>
    <t>+7(81667)50333</t>
  </si>
  <si>
    <t>+7(81667)50204</t>
  </si>
  <si>
    <t>Рытова Н.Н.</t>
  </si>
  <si>
    <t>Добрышевский С.В.</t>
  </si>
  <si>
    <t>Начальник Хвойнинской РЭС ПО "Боровичские электрические сети" ПАО филиала "МСРК ЗС"Новгородэнерго"</t>
  </si>
  <si>
    <t>Лебедев А.С.</t>
  </si>
  <si>
    <t>Директор ГОКУ "Хвойнинское лесничество"</t>
  </si>
  <si>
    <t>+7(81667)50570      08.30-17.30</t>
  </si>
  <si>
    <t>+7(81664)40469    08.00-17.00</t>
  </si>
  <si>
    <t>Вантурина И.Л.</t>
  </si>
  <si>
    <t>+7(81667)50293</t>
  </si>
  <si>
    <t>Начальник отдела ГОКУ "Центр социального обслуживания и предоставления социальных выплат" Хвойнинского муниципального округа</t>
  </si>
  <si>
    <t>Никифорова А.А.</t>
  </si>
  <si>
    <t>Главный специалист юридического отдела Администрации Хвойнинского муниципального округа</t>
  </si>
  <si>
    <t>+7(81667)50270</t>
  </si>
  <si>
    <t>Саляев В.И.</t>
  </si>
  <si>
    <t>Глава администрации Холмского муниципального района, председатель КПЛЧС и ОПБ</t>
  </si>
  <si>
    <t xml:space="preserve"> +7(81654)59114      9.00 – 18.00</t>
  </si>
  <si>
    <t>Бульбах А.В.</t>
  </si>
  <si>
    <t>Главный специалист по делам ГО и ЧС Администрации Холмского муниципального района, секретарь КПЛЧС и ОПБ</t>
  </si>
  <si>
    <t>Начальник отдела надзорной деятельности по Холмскому району управления надзорной деятельности и профилактической работы по Старорусскому, Парфинскому, Волотовскому, Поддорскому и Холмскому районам ГУ МЧС России по Новгородской области</t>
  </si>
  <si>
    <t>заместитель начальника 50-й ПЧ 17 ОППС по Новгородской области</t>
  </si>
  <si>
    <t>Начальник 50-й ПЧ 17 ОППС по  Новгородской области</t>
  </si>
  <si>
    <t>и.о. главного врача Холмский филиал ОАБУ "Поддорская ЦРБ"</t>
  </si>
  <si>
    <t>+7(81663)21892          8.00-17.00</t>
  </si>
  <si>
    <t>Должикова И.В.</t>
  </si>
  <si>
    <t>заместитель Главы Администрации Чудовского муниципального района, председатель КПЛЧС и ОПБ</t>
  </si>
  <si>
    <t>главный специалист по мобилизационной подготовке Администрации Чудовского муниципального района</t>
  </si>
  <si>
    <t>+7(81665)55150</t>
  </si>
  <si>
    <t>+7(81665)43280</t>
  </si>
  <si>
    <t>+7(81665)54944</t>
  </si>
  <si>
    <t>Начальник ПЧС-9 1 ПСО ФСП ГПС ГУ МЧС России по Новгородской области</t>
  </si>
  <si>
    <t>Степанов А.Н.</t>
  </si>
  <si>
    <t>Глава Администрации Шимского муниципального района, председатель КПЛЧС и ОПБ администрации Шимского муниципального района</t>
  </si>
  <si>
    <t xml:space="preserve">Шишкин А.Ю.
</t>
  </si>
  <si>
    <t>+7(960)2002279     08.30-17.30</t>
  </si>
  <si>
    <t>Первый заместитель Главы Администрации Шимского муниципального района, заместитель председателя КПЛЧС и ОПБ администрации Шимского муниципального района</t>
  </si>
  <si>
    <t>+7(81656)54461     +7(921)1984067    08.30-17.30</t>
  </si>
  <si>
    <t>Заместитель начальника 3 ПСО-начальник 14 ПСЧ ФПС ГУ МЧС России по Новгородской области, заместитель КПЛЧС и ОПБ администрации Шимского муниципального района</t>
  </si>
  <si>
    <t>+7(911)6051956    08.30-17.30</t>
  </si>
  <si>
    <t>Авсиенко Ю.Э.</t>
  </si>
  <si>
    <t>Инженер по ГО и ЧС ГОБУЗ "Шимская ЦРБ", член КПЛЧС и ОПБ администрации Шимского муниципального района</t>
  </si>
  <si>
    <t>+7(911)6153010     08.30-17.30</t>
  </si>
  <si>
    <t>Беспалов Ю.Ю.</t>
  </si>
  <si>
    <t xml:space="preserve">Мастер участка Шимск, Уторгош Старорусского филиала АО "Новгородоблэлектро" член КПЛЧС и ОПБ </t>
  </si>
  <si>
    <t>+7(81656)54809    +7(911)6046240     08.30-17.30</t>
  </si>
  <si>
    <t>Вылегжанина О.Н.</t>
  </si>
  <si>
    <t xml:space="preserve">начальник отдела социальной защиты Шимского района управления по предоставлению социальных выплат ГОКУ «Центр по организации социального обслуживания и предоставления социальных выплат», член  КПЛЧС и ОПБ администрации Шимского муниципального района </t>
  </si>
  <si>
    <t xml:space="preserve">+7(816 56)54605
8.30-17.30
</t>
  </si>
  <si>
    <t xml:space="preserve">Глава администрации  Уторгошского   сельского   поселения член КПЛЧС и ОПБ администрации Шимского муниципального района </t>
  </si>
  <si>
    <t xml:space="preserve">Начальник  МО МВД «Шимский» член КПЛЧС и ОПБ администрации Шимского муниципального района </t>
  </si>
  <si>
    <t>Мендагулов С.А.</t>
  </si>
  <si>
    <t>Специалист по безопасности МУН «Шимский ВОДОКАНАЛ», член КПЛЧС и ОПБ администрации Шимского муниципального района</t>
  </si>
  <si>
    <t>+7(81656)54764    08.30-17.30</t>
  </si>
  <si>
    <t xml:space="preserve"> Глава администрации  Подгощского сельского поселения член КПЛЧС и ОПБ администрации Шимского муниципального района </t>
  </si>
  <si>
    <t xml:space="preserve">Начальник 15-го отряда противопожарной службы Новгородской области, член КПЛЧС и ОПБ администрации Шимского муниципального района </t>
  </si>
  <si>
    <t>Павлова И.Н.</t>
  </si>
  <si>
    <t>Глава Медведского сельского поселения, член КПЛЧС и ОПБ администрации Шимского муниципального района</t>
  </si>
  <si>
    <t>Пивоваров К.А.</t>
  </si>
  <si>
    <t>Мастер Шимского участка АО «Газпром газораспределение Великий Новгород» филиал в городе Старая Русса», член КПЛЧС и ОПБ администрации Шимского муниципального района</t>
  </si>
  <si>
    <t>Шинкаренко Э.И.</t>
  </si>
  <si>
    <t>Начальник отдела по делам ГО и ЧС Администрации муниципального района, член КПЛЧС и ОПБ администрации Шимского муниципального района</t>
  </si>
  <si>
    <t xml:space="preserve"> +7(921)0275410</t>
  </si>
  <si>
    <t>Шергин А.Л.</t>
  </si>
  <si>
    <t xml:space="preserve">Начальник Шимского района теплоснабжения ООО «ТК Новгородская», член КПЛЧС и ОПБ администрации Шимского муниципального района </t>
  </si>
  <si>
    <t>Старых Г.Н</t>
  </si>
  <si>
    <t>Ведущий специалист отдела по делам ГО и ЧС администрации Шимского муниципального района, секретарь КПЛЧС и ОПБ администрации Шимского муниципального района</t>
  </si>
  <si>
    <t>+7(816 56)54544
+7(902)2832534
08.30-17.30</t>
  </si>
  <si>
    <t xml:space="preserve">+7(816 56)51634
+7(911)6099097
</t>
  </si>
  <si>
    <t>+7(816 56)54875
+7(911)6005032
8.30 - 17.30</t>
  </si>
  <si>
    <t xml:space="preserve">+7(816 56)52153
+7(921)2047460
</t>
  </si>
  <si>
    <t xml:space="preserve">+7(81656)54111
+7(921)705-17-53
</t>
  </si>
  <si>
    <t xml:space="preserve">+7(816 56)54204
+7(999)0931049
08.30-17.30
</t>
  </si>
  <si>
    <t>+7(911)6461549</t>
  </si>
  <si>
    <t>+7(911)6376015</t>
  </si>
  <si>
    <t>Данилов А.В.</t>
  </si>
  <si>
    <t>заместитель Губернатора Новгородской области - руководитель Администрации Губернатора Новгородской области, заместитель председателя комиссии</t>
  </si>
  <si>
    <t>Тимофеев Н.В.</t>
  </si>
  <si>
    <t>первый заместитель начальника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по Новгородской области, заместитель председателя комиссии (по согласованию)</t>
  </si>
  <si>
    <t>инженер отдела защиты населения и территорий от чрезвычайных ситауаций управления гражданской обороны и защиты населения Главного управление Министерства Российской Федерации по делам гражданской обороны, чрезвычайным ситуациям и ликвидации последсвий стихийных бедствий по Новгородской области, секретарь комиссии (по согласованию)</t>
  </si>
  <si>
    <t>заместитель руководителя Северо-Западного управления Федеральной службы по экологическому, технологическому и атомному надзору (по согласованию)</t>
  </si>
  <si>
    <t>начальник управления Федеральной службы войск национальной гвардии Российской Федерации по Новгородской области (по согласованию)</t>
  </si>
  <si>
    <t>заместитель руководителя Администрации Губернатора Новгородской области - начальник управления Администрации Губернатора Новгородской области по вопросам безопасности</t>
  </si>
  <si>
    <t>директор Управления Федеральной почтовой связи Новгородской области (по согласованию)</t>
  </si>
  <si>
    <t>Чекмарев И.В.</t>
  </si>
  <si>
    <t>Литвинов А.Ю.</t>
  </si>
  <si>
    <t>+7(81665)44992           14.00-17.00</t>
  </si>
  <si>
    <t>+7(921)2030101           8.30 - 17.30</t>
  </si>
  <si>
    <t>+7(81652)33514           9.00 -18.00</t>
  </si>
  <si>
    <t>+7(911)6071907           8.00 - 17.00</t>
  </si>
  <si>
    <t>+7(911)6409061           8.00 - 17.00</t>
  </si>
  <si>
    <t>+7(952)4894200</t>
  </si>
  <si>
    <t>+7(81669)52165           8.00 - 17.00</t>
  </si>
  <si>
    <t>+7(81669)52194           8.30 - 17.30</t>
  </si>
  <si>
    <t>+7(81657) 2-38-22 8.30 - 17.30</t>
  </si>
  <si>
    <t>+7(81657) 2-29-10</t>
  </si>
  <si>
    <t>+7(81657)2-19-55; +7(81657)2-25-27</t>
  </si>
  <si>
    <t xml:space="preserve">+7(8162) 640132          08.00-17.00  </t>
  </si>
  <si>
    <t>+7(911)6006063           08.30-17.30</t>
  </si>
  <si>
    <t>+7(999)0931206           08.30-17.30</t>
  </si>
  <si>
    <t>+7(921)2000950           08.30-17.30</t>
  </si>
  <si>
    <t>+7(911)7231010           08.30-17.30</t>
  </si>
  <si>
    <t xml:space="preserve">+7(8162)679811        </t>
  </si>
  <si>
    <t>+7(909) 5656695          08.30-17.30</t>
  </si>
  <si>
    <t>+7(8162)602103           08.30-17.30</t>
  </si>
  <si>
    <t>+7(902)2837824           08.30-17.30</t>
  </si>
  <si>
    <t>+7(953)9030975           08.30-17.30</t>
  </si>
  <si>
    <t>+7(81663)21450    +7(952)4868425           08.30-17.30</t>
  </si>
  <si>
    <t xml:space="preserve"> '+7(81663)21108   +7(921)2041518           08.30-17.30</t>
  </si>
  <si>
    <t>+7(81663)21176  +7(921)6919384           08.30-17.30</t>
  </si>
  <si>
    <t>+7(81663)21892   +7(921)2064301                  08.30-17.30</t>
  </si>
  <si>
    <t>+7(81663)21115   +7(906)2033056           08.30-17.30</t>
  </si>
  <si>
    <t>+7(81663)21115   +7(921)6923887           08.30-17.30</t>
  </si>
  <si>
    <t>+7(81663)21241     +7(951)7236372           08.30-17.30</t>
  </si>
  <si>
    <t>+7(81663)21325   +79210228901              08.30-17.30</t>
  </si>
  <si>
    <t>+7(81663)21335    +7(906)2056629           08.30-17.30</t>
  </si>
  <si>
    <t>+7(81663)21362    +7(921)6942005           08.30-17.30</t>
  </si>
  <si>
    <t>+7(81663)21104   +7(921)2000741           08.30-17.30</t>
  </si>
  <si>
    <t>+7(81663)21444   +7(921)0251708           08.30-17.30</t>
  </si>
  <si>
    <t>+7(81663)21342,    +79602033925      08.30-17.30</t>
  </si>
  <si>
    <t>+7(81660)31580,          +7(953)9034829      8.30-17.30</t>
  </si>
  <si>
    <t>+7(81660)33-589,        +7(911)6000091      8.00-17.00</t>
  </si>
  <si>
    <t>+7(81660)35787,          +7(911)6379015       8.00-17.00</t>
  </si>
  <si>
    <t>+7(81660)39200,          +7(921)9210029       8.00-17.00</t>
  </si>
  <si>
    <t>+7(81660)33522,          +7(81660)33587,
+7(921)1996530          
8.30-17.30</t>
  </si>
  <si>
    <t>+7(81660)33580,          +7(951)7227095           8.00-17.00</t>
  </si>
  <si>
    <t>+7(81660)31308,          +7(911)6204009      8.00-17.00</t>
  </si>
  <si>
    <t>+7(81660)36675,          +7(921)8427125       8.00-17.00</t>
  </si>
  <si>
    <t>+7(81660)36145,          +7(921)6981814           8.30-17.30</t>
  </si>
  <si>
    <t>+7(81660)31878,          +7(950)6816888          8.00-17.00</t>
  </si>
  <si>
    <t>+7(81660)32033,          +7(921)0237582           8.30-17.30</t>
  </si>
  <si>
    <t>+7(81660)31150,          +7(921)1970294       8.30-17.30</t>
  </si>
  <si>
    <t>+7(81660)31190,          +7(921)2032141          8.30-17.30</t>
  </si>
  <si>
    <t>+7(81660)33601,          +7(921)6925390          8.30-17.30</t>
  </si>
  <si>
    <t>+7(81664)26700, +7(81664) 20 406</t>
  </si>
  <si>
    <t>+7(81664)25730   08.00-17.00</t>
  </si>
  <si>
    <t>+7(81664)42747</t>
  </si>
  <si>
    <t>+7(81661)22105</t>
  </si>
  <si>
    <t>+7(81661)22362</t>
  </si>
  <si>
    <t>+7(81661)22401</t>
  </si>
  <si>
    <t>+7(81661)22317</t>
  </si>
  <si>
    <t>+7(81661)22113</t>
  </si>
  <si>
    <t>+7(816 61)22216</t>
  </si>
  <si>
    <t xml:space="preserve">+7(81666)21896     8.30-17.30
</t>
  </si>
  <si>
    <t xml:space="preserve">+7(81666)23610    8.00-17.00
</t>
  </si>
  <si>
    <t xml:space="preserve">+7(8162)738535     8.30-17.30
</t>
  </si>
  <si>
    <t xml:space="preserve">+7(81666)23833      8.00 - 17.00
</t>
  </si>
  <si>
    <t xml:space="preserve">+7(81666)23843     9.00 -17.00
</t>
  </si>
  <si>
    <t>+7 (81666)21122     
8.00 - 17.00</t>
  </si>
  <si>
    <t xml:space="preserve">+7(81666)21445    8.00-17.00
</t>
  </si>
  <si>
    <t xml:space="preserve">+7(81666)23984     8.00-17.00
</t>
  </si>
  <si>
    <t xml:space="preserve">+7(81666)20549     8.00-17.00
</t>
  </si>
  <si>
    <t xml:space="preserve">+7(816 66)46313    8.00-17.00
</t>
  </si>
  <si>
    <t xml:space="preserve">+7(81666)21675    8.00-17.00
</t>
  </si>
  <si>
    <t xml:space="preserve">+7(816 66)20074    8.00-17.00
</t>
  </si>
  <si>
    <t xml:space="preserve">+7(816 66)46306    8.00-17.00
</t>
  </si>
  <si>
    <t>+7(81662)61201       9.00 -18.00</t>
  </si>
  <si>
    <t>+7(921)6938040           08.30 -  17.30</t>
  </si>
  <si>
    <t>+7(81662)61800           9.00 -18.00</t>
  </si>
  <si>
    <t>+7(81652)58472       8.30 - 17.30</t>
  </si>
  <si>
    <t>+7(81668)61681   08.00-17.00</t>
  </si>
  <si>
    <t>+7(81652) 58634  +7(921)6938040           08.30 -  17.30</t>
  </si>
  <si>
    <t>+7(81665)55675</t>
  </si>
  <si>
    <t>+7(81654)51295          9.00 – 18.00</t>
  </si>
  <si>
    <t>+7(81654)51345          8.00 - 17.00</t>
  </si>
  <si>
    <t>+7(81654)51282          8.30 – 17.30</t>
  </si>
  <si>
    <t>+7(81654)59123       9.00 – 18.00</t>
  </si>
  <si>
    <t>+7(921)2039960</t>
  </si>
  <si>
    <t>+7(911)6027153</t>
  </si>
  <si>
    <t>+7(921)0263006</t>
  </si>
  <si>
    <t>+7(911)6300801</t>
  </si>
  <si>
    <t>+7(999)0931095</t>
  </si>
  <si>
    <t>+7(911)6081367</t>
  </si>
  <si>
    <t>+7(911)6139049</t>
  </si>
  <si>
    <t>+7(911)622788</t>
  </si>
  <si>
    <t>+7(911)2037613</t>
  </si>
  <si>
    <t>+7(921)2094767</t>
  </si>
  <si>
    <t>+7(911)6425887</t>
  </si>
  <si>
    <t>+7(911)6196659</t>
  </si>
  <si>
    <t>+7(921)2071232</t>
  </si>
  <si>
    <t>+7(911)6164937</t>
  </si>
  <si>
    <t>+7(911)6372506</t>
  </si>
  <si>
    <t>+7(911)6122738</t>
  </si>
  <si>
    <t>+7(909)5657155</t>
  </si>
  <si>
    <t>+7(911)6292177</t>
  </si>
  <si>
    <t>+7(81655)31748   +7(921)1945045     8.30-17.30</t>
  </si>
  <si>
    <t>+7(81658)71232           8.00 - 17.00</t>
  </si>
  <si>
    <t>+7(81669)52435       8.00 - 17.00</t>
  </si>
  <si>
    <t>+7(81650)67470           +7(911)6470821          8.30 - 17.30</t>
  </si>
  <si>
    <t>+7(81657) 2-36-80   8.30 - 17.30</t>
  </si>
  <si>
    <t xml:space="preserve">+7(81657)21580
 8.30 -17.30 </t>
  </si>
  <si>
    <t>+7(81659)59298     8.30  - 17.30</t>
  </si>
  <si>
    <t>+7(81659)54151     8.00  - 17.00</t>
  </si>
  <si>
    <t>+7(81659)54335        8.00  - 17.00</t>
  </si>
  <si>
    <t>+7(81659)54462     8.00  - 17.00</t>
  </si>
  <si>
    <t>+7(81659)54307          8.00  - 17.00</t>
  </si>
  <si>
    <t>+7(81659)54363          8.00  - 17.00</t>
  </si>
  <si>
    <t>+7(81659)54475          8.00  - 17.00</t>
  </si>
  <si>
    <t>+7(81659)54474          8.00  - 17.00</t>
  </si>
  <si>
    <t>+7(81659)54144       8.00  - 17.00</t>
  </si>
  <si>
    <t>+7(81659)55257        8.00  - 17.00</t>
  </si>
  <si>
    <t>+7(81659)54530      8.00  - 17.00</t>
  </si>
  <si>
    <t>+7(81659)54289       8.00  - 17.00</t>
  </si>
  <si>
    <t>+7(81659)54417      8.00  - 17.00</t>
  </si>
  <si>
    <t>+7(81659)54363        8.00  - 17.00</t>
  </si>
  <si>
    <t>+7(81659)58173     8.00  - 17.00</t>
  </si>
  <si>
    <t>+7(81664) 91 290, +7(81664) 40 777   09.00-18.00</t>
  </si>
  <si>
    <t xml:space="preserve">врио директора Новгородского областного 
автономного учреждения «Любытинский лесхоз»
</t>
  </si>
  <si>
    <t>врио директора Новгородского областного 
автономного учреждения «Любытинский лесхоз»</t>
  </si>
  <si>
    <t xml:space="preserve"> +7(81668)65455   +7(921)2048649</t>
  </si>
  <si>
    <t xml:space="preserve"> +7(81668)65455  +7(921)2048649</t>
  </si>
  <si>
    <t>8(8162)982935</t>
  </si>
  <si>
    <t>А. Н. Иванов</t>
  </si>
  <si>
    <t>Начальник отдела федерального государственного лесного контроля (надзора) и лесной охраны департамента лесного хозяйства министерства природных ресурсов, лесного хозяйства и экологии Новгородской области</t>
  </si>
  <si>
    <t>М.А. Трофимов</t>
  </si>
  <si>
    <t>Заместитель министра  - директор департамента лесного хозяйства  министерства природных ресурсов, лесного хозяйства и экологии Новгородской области</t>
  </si>
  <si>
    <t>Трофимов Михаил Анатольевич</t>
  </si>
  <si>
    <t xml:space="preserve">8(48238) 4-20-83;
 8-928-173-05-00
</t>
  </si>
  <si>
    <t>Начальник Тверского филиала ФГАУ "Оборонлес" Минобороны России, зам.начальника ОШ лесничества</t>
  </si>
  <si>
    <t>Солупов Роман Юрьевич</t>
  </si>
  <si>
    <t>Кроликов Владимир Васильевич</t>
  </si>
  <si>
    <t xml:space="preserve">89257272716
</t>
  </si>
  <si>
    <t xml:space="preserve">Маленко Сергей Григорьевич </t>
  </si>
  <si>
    <t>8(960)2002279</t>
  </si>
  <si>
    <t>Глава администрации Шимского муниципального района, председатель КПЛЧС и ОПБ администрации Шимского муниципального района</t>
  </si>
  <si>
    <t xml:space="preserve">Шишкин Алексей Юрьевич
</t>
  </si>
  <si>
    <t>+7(81665)44992</t>
  </si>
  <si>
    <t>Председатель КЧС и ПБ, заместитель Главы администрации Чудовского муниципального района</t>
  </si>
  <si>
    <t>Должникова Ирина Викторовна</t>
  </si>
  <si>
    <t>Глава муниципального района, председатель комиссии по предупреждению и ликвидации чрезвычайных ситуаций и обеспечению пожарной безопасности</t>
  </si>
  <si>
    <t>Саляев Виталий Ильич</t>
  </si>
  <si>
    <t>Глава Администрации Хвойнинского муниципального округа Новгородской области, председатель комиссии  по предупреждению и ликвидации чрезвычайных ситуаций и обеспечению пожарной безопасности муниципального района</t>
  </si>
  <si>
    <t>8(921)7056662</t>
  </si>
  <si>
    <t>Ульянов Владимир Николаевич</t>
  </si>
  <si>
    <t>Исполняющий обязанности Главы Солецкого муниципального округа, член  комиссии по предупреждению и ликвидации чрезвычайных ситуаций и обеспечению пожарной безопасности администрации  муниципального  района</t>
  </si>
  <si>
    <t>Тимофеев Максим Валерьевич</t>
  </si>
  <si>
    <t>Глава администрации Поддорского муниципального района, председатель комиссии  по предупреждению и ликвидации чрезвычайных ситуаций и обеспечению пожарной безопасности муниципального района</t>
  </si>
  <si>
    <t>Панина Елена Викторовна</t>
  </si>
  <si>
    <t>Заместитель Главы администрации Пестовского муниципального района, заместитель председателя комиссии  по предупреждению и ликвидации чрезвычайных ситуаций и обеспечению пожарной безопасности муниципального района</t>
  </si>
  <si>
    <t>Виноградова Светлана Борисовна</t>
  </si>
  <si>
    <t>+7(81650)63408         +7(911)6198834</t>
  </si>
  <si>
    <t>Заместитель Главы администрации Парфинского муниципального района, председатель комитета ЖКХ, строительства, дорожного хозяйства и благоустройства Администрации муниципального района, заместитель председателя комиссии КПЛЧС и ОПБ</t>
  </si>
  <si>
    <t>Залогин Александр Викторович</t>
  </si>
  <si>
    <t>Глава администрации Окуловского муниципального района, председатель комиссии  по предупреждению и ликвидации чрезвычайных ситуаций и обеспечению пожарной безопасности муниципального района</t>
  </si>
  <si>
    <t>+7(8162)607146</t>
  </si>
  <si>
    <t>Глава администрации Мошенского муниципального района, заместитель председателя комиссии  по предупреждению и ликвидации чрезвычайных ситуаций и обеспечению пожарной безопасности Мошенского муниципального района</t>
  </si>
  <si>
    <t>Глава Марёвского муниципального округа,председатель  комиссии по предупреждению и ликвидации чрезвычайных ситуаций и обеспечению пожарной безопасности Марёвского муниципального района</t>
  </si>
  <si>
    <t>Горкин Сергей Иванович</t>
  </si>
  <si>
    <t>Глава Маловишерского муниципального района, председатель комиссии  по предупреждению и ликвидации чрезвычайных ситуаций и обеспечению пожарной безопасности Маловишерского муниципального района</t>
  </si>
  <si>
    <t>Заместитель Главы Администрации Любытинского муниципального района, заместитель председателя КПЛЧС и ОПБ администрации муниципального района</t>
  </si>
  <si>
    <t>Сивец Сергей Николаевич</t>
  </si>
  <si>
    <t>Глава Крестецкого муниципального района, председатель комиссии  по предупреждению и ликвидации чрезвычайных ситуаций и обеспечению пожарной безопасности Крестецкого муниципального района</t>
  </si>
  <si>
    <t>Глава Валдайского муниципального района, председатель комиссии по предупреждению и ликвидации чрезвычайных ситуаций и обеспечению пожарной безопасности Валдайского муниципального района</t>
  </si>
  <si>
    <t>Герасимов Андрей Николаевич</t>
  </si>
  <si>
    <t>shimskoe.lesnichestvo@yandex.ru</t>
  </si>
  <si>
    <t>+7(81656)54713
+7(81661)22264
+79212039960</t>
  </si>
  <si>
    <t>Золотухин  Александр Иванович</t>
  </si>
  <si>
    <t>Манухов Андрей Викторович</t>
  </si>
  <si>
    <t xml:space="preserve">+7(81654)51282
+7(906)2040382
+7(921)6909383
</t>
  </si>
  <si>
    <t>Козлов Андрей Геннадьевич</t>
  </si>
  <si>
    <t>+7(81652)58634                                    +7(921)6938040                                       +7(911)6025171</t>
  </si>
  <si>
    <t>+7(81658)71244
+7(902)2848342                                    +7(921)0210594</t>
  </si>
  <si>
    <t>Эльсон Ольга Яковлевна</t>
  </si>
  <si>
    <t>Виноградова Ольга Викторовна</t>
  </si>
  <si>
    <t>Татаренко Нина Павловна</t>
  </si>
  <si>
    <t>Платонов Сергей Александрович</t>
  </si>
  <si>
    <t>Мартынов Антон Вячеславович</t>
  </si>
  <si>
    <t xml:space="preserve">+7(81660)33964
+7(911)6027716
</t>
  </si>
  <si>
    <t xml:space="preserve">Жихарев Сергей Алексеевич </t>
  </si>
  <si>
    <t>Рожков Владимир Анатольевич</t>
  </si>
  <si>
    <t xml:space="preserve">+7(81659)55022
+7(921)7293641
</t>
  </si>
  <si>
    <t>Черкесов Андрей Валентинович</t>
  </si>
  <si>
    <t>Соколова Ольга Константиновна</t>
  </si>
  <si>
    <t>Кондратович                        Андрей Евгеньевич</t>
  </si>
  <si>
    <t>Вячеславовна</t>
  </si>
  <si>
    <t>Ульяна</t>
  </si>
  <si>
    <t>Новоженина</t>
  </si>
  <si>
    <t xml:space="preserve">Михаил </t>
  </si>
  <si>
    <t>Трофимов</t>
  </si>
  <si>
    <t>kanc@novreg.ru</t>
  </si>
  <si>
    <t xml:space="preserve">Илья </t>
  </si>
  <si>
    <t>Маленко</t>
  </si>
  <si>
    <t xml:space="preserve">Заместитель министра  - директор департамента лесного хозяйства  министерства природных ресурсов, лесного хозяйства и экологии Новгородской области      </t>
  </si>
  <si>
    <t xml:space="preserve">+7(81665)55675
+7(911)6407017
+7(931)8532743
</t>
  </si>
  <si>
    <t xml:space="preserve">+7(81654)20382
+7(906)2040382
+7(921)6909383
</t>
  </si>
  <si>
    <t>+7(81652)58634                                    +7(921)6938040                  +7(911)6025171</t>
  </si>
  <si>
    <t>+7(81658)71244
+7(921)0210594</t>
  </si>
  <si>
    <t xml:space="preserve">           </t>
  </si>
  <si>
    <t xml:space="preserve">Заместитель министра  - директор департамента лесного хозяйства  министерства природных ресурсов, лесного хозяйства и экологии Новгородской области     </t>
  </si>
  <si>
    <t>М. А. Трофимов</t>
  </si>
  <si>
    <t xml:space="preserve">Новгородское, Ермолинское, Мясноборское, Медведское, Татинское, Советское, Пролетарское, Пригородное, Мстинское, Волховское, Вишерское
</t>
  </si>
  <si>
    <t>Маловишерское*</t>
  </si>
  <si>
    <t>ЛПС-2 типа  НОАУ "Любытинский лесхоз" 174760,  Любытинский район, п.Любытино, ул.Транспортная д.20</t>
  </si>
  <si>
    <t>ЛПС-2 типа НОАУ "Крестецкий лесхоз", 175400, г. Валдай, ул. Октябрьская , д.55</t>
  </si>
  <si>
    <t>лесопожарные катера, моторные лодки (КЛП,ЛМ)</t>
  </si>
  <si>
    <t>специализированная гусеничная техника (ТБ)</t>
  </si>
  <si>
    <t>тралы (СТП)</t>
  </si>
  <si>
    <t>вездеходы (ВЛП, ВМ)</t>
  </si>
  <si>
    <t>экскаваторы (ЭМ)</t>
  </si>
  <si>
    <t>трактор колесный (Т,ТБ)</t>
  </si>
  <si>
    <t>трактор гусеничный (Т,ТБ)</t>
  </si>
  <si>
    <t xml:space="preserve">бульдозеры (ТГБ-3, ТГБ-6) </t>
  </si>
  <si>
    <t>41-я ПЧ 14-го ОППС Новгородской области, 
п. Юбилейный, ул. Кастерина, 4</t>
  </si>
  <si>
    <t>ОП 34-й ПЧ 12-го ОППС Новгородской области, 
п. Залучье, ул. Советская, 20</t>
  </si>
  <si>
    <t>ПСЧ-8 3 ПСО ФПС ГПС ГУ МЧС России  по Новгородской области, 
г. Старая Русса, ул. Санкт-Петербургская, 117б.</t>
  </si>
  <si>
    <t>34-я ПЧ 12-го ОППС Новгородской области, 
п. Парфино, ул. К. Маркса, 50б.</t>
  </si>
  <si>
    <t>56-я ПЧ 10-го ОППС Новгородской области, 
В. Новгород, мкрн. Кречевицы, 1/18</t>
  </si>
  <si>
    <t>29-я ПЧ 10-го ОППС Новгородской области, 
п. Пролетарий, ул. Пролетарская, 1</t>
  </si>
  <si>
    <t>28-я ПЧ 10-го ОППС Новгородской области, 
п. Тесовский, ул. Центральная, 4</t>
  </si>
  <si>
    <t>27-я ПЧ 10-го ОППС Новгородской области, 
п. Тесово-Нетыльский, ул. Возрождения, 11</t>
  </si>
  <si>
    <t>СПСЧ ФПС ГПС ГУ МЧС России  по Новгородской области, 
г. В. Новгород, пр. А. Корсунова, 26а</t>
  </si>
  <si>
    <t>26-я ПЧ 9-го ОППС Новгородской области, 
д. Ореховно, 84</t>
  </si>
  <si>
    <t>46-я ПЧ 7 ОППС Новгородской области, 
с. Опеченский  Посад, ул. 2-ая линия, 19</t>
  </si>
  <si>
    <t>Батецкий район, Люболядское участковое лесничество, кв. 100, кв. 101</t>
  </si>
  <si>
    <t>ООО «ВЕГА ВН"  г Великий Новгород, Сырковское шоссе, д 29; 89212014063</t>
  </si>
  <si>
    <t>Новгородская  область, Шимский район,  Шимское  лесничество,  Уторгошское  участковое  лесничество,  в квартале  22 части выделов 7,24  на  площади 91,75</t>
  </si>
  <si>
    <t xml:space="preserve"> ООО "Пиндструп"181013,Плюсский  район,  п.Заплюсье Псковской  области, 89104199049</t>
  </si>
  <si>
    <t>Шимский район Шимское участковое лесничество ( кв.168-172, 175-179) Шелонское участковое лесничество ( кв 2-13,15-23,2530-33,52-55,59,132-135)          Уторгошское участковое лесничество (кв. 144-146)</t>
  </si>
  <si>
    <t>ООО " Алена" ,174150,  Шимский  район,   ст. Уторгош,ул.     Железнодорожная,д.30, 89219700946</t>
  </si>
  <si>
    <t xml:space="preserve">Шимский район Шимское участковое лесничество </t>
  </si>
  <si>
    <t>ООО " Северная Поляна"  17415,Шимский  район,   д. Северная Поляна,89218416466</t>
  </si>
  <si>
    <t>Солецкий район Солецкое участковое         лесничество</t>
  </si>
  <si>
    <t>ООО "ТДТ" 175040,     г. Сольцы,ул. Комсомола,д.95а, 89116012034</t>
  </si>
  <si>
    <t>Батецкий район  Мойковское участковое       лесничество</t>
  </si>
  <si>
    <t>ИП Иванов И.Е.175012, Батецкий  район,   д.Остров 89212058782</t>
  </si>
  <si>
    <t>Батецкий  район  Люболядское  участковое   лесничество</t>
  </si>
  <si>
    <t xml:space="preserve"> ООО "Конус" 175010, Батецкий  район ,  д. Вольная  Горка  д.92,8-816-2222285</t>
  </si>
  <si>
    <t>Шимский район, Уторгошское лесничество, части кварталов 179,180</t>
  </si>
  <si>
    <t>ООО "Неруд-Н" 173020, Г. Великий Новгород, ул. Народная, д. 8А, пом. 5</t>
  </si>
  <si>
    <t>Батецкий  район  Батецкое  участковое  лесничество</t>
  </si>
  <si>
    <t xml:space="preserve"> ООО " ПЖТ"175000,  Батецкий  район, д.  Озерево,89212071286</t>
  </si>
  <si>
    <t>Батецкий район              Мойкинское участковое       лесничество</t>
  </si>
  <si>
    <t>ИП Палева Л.А. 175012, Батецкий район, д. Мойка,ул. Новая,д.4, 89217051898</t>
  </si>
  <si>
    <t>Батецкий район              Люболядское участковое     лесничество</t>
  </si>
  <si>
    <t>ООО "Леспромстрой",175010, Батецкий район, д. Вольная Горка,д.92, 89112285421</t>
  </si>
  <si>
    <t>Батецкий район              Озеревское  участковое     лесничество</t>
  </si>
  <si>
    <t>ИП Лобач А.Н. 175006, Батецкий  район, д. Латовец,89116056787</t>
  </si>
  <si>
    <t>Батецкий район              Передольское участковое     лесничество</t>
  </si>
  <si>
    <t>ООО "Парус", 175000, Батецкий  район, п. Батецкий,ул.Советская,д.298(81661)22001</t>
  </si>
  <si>
    <t>Лезненское участковое лесничество, кварталы: 3,14-22, 25-36,39-42,44-48,49-51,52-56,59,60 ,64,65, 78, 79,82,86,100-102, 107-111,144, 147, 152, 158,159, 163, 164, 169, 170,175, 176, 177,179-184, 187-191,192, 193, 196,197, 198, 199,201, 202,203, 205,208, 210, 214, 216, 219,230-232</t>
  </si>
  <si>
    <t>ООО "Стройлес", 174210, Новгородская обл., г. Чудово, ул. Губина, д.2а</t>
  </si>
  <si>
    <t>Оскуйское участковое лесничество, кварталаЫ:3,10,13,14,15,43,57-59,65,67,68-70,78,80, 81,83,84,93,94,104,105,107  Лезненское участковое лесничество, кварталы: 1,2,3,4-13,148, 153, 165, 171 Грузинское участковое лесничество, кварталы: 1,2,3,4</t>
  </si>
  <si>
    <t>ИП  Якушев  В.М.  174210,  Чудовский район,  г. Чудово, Лесной пер. д. 2</t>
  </si>
  <si>
    <t>Чудовское участковое лесничество, кварталы: 5,6,7,18,19,20  Лезненское участковое лесничество, кварталы: 57,58,67,68,69,75,76, 77,80,81,85,87,88,89, 91,92,97-99,105,106, 112,113,194,195</t>
  </si>
  <si>
    <t xml:space="preserve">ООО «Гарант» 174210, Чудовский  район, д. Курников  остров, ул. Полевая д.1 </t>
  </si>
  <si>
    <t>Грузинское участковое лесничество, кварталы: 5-44,49-57,63-66,72, 75, 79,80,88-114,117-122, 130- 134, 142-144,165 Лезненское участковое лесничество, кварталы: 23,24,37,38,63,73,74, 118,19,121-127,129-134,137,138,140,155,  160-162,166-168,174, 178, 185,186,217,218 Оскуйское участковое лесничество, кварталы: 61,62,71-7,88-91,101-103,106,109-112,115-117,121-134,138-144,146-150,152,157-159,170,182-184,198,199,231,233,4,11,17,18,21-25,31-34,38-42,44-52,54,55,60,63,64,66,79,92,178,180,181,185,186,188,191,202-204,209-211,213</t>
  </si>
  <si>
    <t xml:space="preserve">ООО «Финэкс» 187110, Ленинградс кая  область,  Киришский  район, п. Будогощь, ул. Озерная,  д.23 </t>
  </si>
  <si>
    <t>Селищенское участковое лесничество кварталы: 11,18-30,32-37,39-44, 46-85,89-124,126,137-139</t>
  </si>
  <si>
    <t>ООО «Феникс» 174260,  Маловишерский район, г. Малая  Вишера, ул. Новгородская д.124</t>
  </si>
  <si>
    <t>Спасско-Полистсткое участковое лесничество, кварталы: 7-13,19-26,36-43,45-52,55-67,71-78, 80-84,87-103,107-127, 130-144,149,150,162-169,177-185,195-203, 207-215,220-227,235-243,251-259,267-275, 280-289,298, 299, 300, 302-314,318,321</t>
  </si>
  <si>
    <t xml:space="preserve">ООО «Левада» 174207, Маловишерский район,  г. Малая Вишера, ул.Урицкого, д.23 </t>
  </si>
  <si>
    <t>Оскуйское участковое лесничество, кварталы: 85-87,98-100,118, 119,120,135, 145,153, 154,156, 160-168, 193, 196,197, 199,206, 207,       212, 214-230,232</t>
  </si>
  <si>
    <t xml:space="preserve">ООО "Форест", 187110, Ленинградская  область, Киришский  район, д.Клинково, ул.Труда, д.1 </t>
  </si>
  <si>
    <t>Лезненское участковое лесничество, кварталы:         49-51,61,62,66,70,71, 72,78,83,84, 90,93-96, 103,104,192,193,196, 198,199,201,205,208, 211                                Чудовское участковое лесничество, кварталы: 4,22,23,43-51,59-67,74-76,106,107,125,127,128,148,149,151-154,156-158,160-163,167-169,172-175,183</t>
  </si>
  <si>
    <t>ООО "ЛЗК Чудово", 174210, Чудовский район, г. Чудово, ул. Перайненская, д.3, офис 2                                     +7(921)962-66-48</t>
  </si>
  <si>
    <t>Холмский район</t>
  </si>
  <si>
    <t>ИП Савка М.М., г.Холм, ул.Калитина, д.74/2 (арендатор)                                   +79646911497</t>
  </si>
  <si>
    <t>КФХ Смирнов А.В., Холмский район, л.Морхово, ул.Сосновая, д.3 (арендатор)                                     +79602097400</t>
  </si>
  <si>
    <t>КФХ Львов А.Т. , Холмский район, д.Тухомичи, ул.Молодежная д.9(арендатор)                                        +79212001168</t>
  </si>
  <si>
    <t>ООО "ТОРГЛЕСОПТ", г.Холм ул.Гаврилова д.6 (арендатор)                                         +79539027261</t>
  </si>
  <si>
    <t>ИП Шишкин Ю.Н. , г.Холм ул.Челпанова, д.2-а (арендатор)                                          +79216905688</t>
  </si>
  <si>
    <t>ИП Смирнова М.И. г.Холм, ул.Калитина, д.73. (арендатор)                                        +79217387751</t>
  </si>
  <si>
    <t>ИП Давыдов А.В., Холмский район, д.Красный Бор ул.Содовая, д.5(арендатор)                                   8 9212001676</t>
  </si>
  <si>
    <t>ООО "Холмлес", г.Холм ул.Р.Люксембург, д.27 (арендатор)                                +79211943909</t>
  </si>
  <si>
    <t>ООО "Холм Леспром" г.Холм, ул.Мовчан д.2 (арендатор)                            +79318571421                           +78165451680</t>
  </si>
  <si>
    <t xml:space="preserve">ООО "Сигма-Холм" г.Холм  ул.Старорусская, д.47 (арендатор)                                        +7921209633                          +78165451207           </t>
  </si>
  <si>
    <t>ООО "Холмлеском", гХолм ул.Кооперативная, д.27 (арендатор)                                   +79212095360                          +78165451303</t>
  </si>
  <si>
    <t>Хвойнинское, Песское</t>
  </si>
  <si>
    <t>ООО "Хвойная-Лес", Новгородская область, Хвойнинский район, п. Хвойная, ул. Кремса (база ООО "Хвойная-Лес")                                              8(921) 0243736</t>
  </si>
  <si>
    <t>Жилоборское, Хвойнинское, Левочское</t>
  </si>
  <si>
    <t>ООО "Мста-Лес" 174580, Хвойнинский район, р. п. Хвойная, ул. Советская, д. 34                                                        8(921)2049566</t>
  </si>
  <si>
    <t>Вязовское, Анциферовское</t>
  </si>
  <si>
    <t>ООО "Финэкс" 187110, Ленинградская область, г. Кириши, просп. Героев, д. 16 офис 318                                                 8(921)8966396</t>
  </si>
  <si>
    <t xml:space="preserve">Песское </t>
  </si>
  <si>
    <t>ООО "Молодильно" 174591, Хвойнинский район, д. Боровское, ул. Денисова, д. 1                                          8(921)2062848</t>
  </si>
  <si>
    <t xml:space="preserve">Раменское </t>
  </si>
  <si>
    <t>ООО "Леспромстрой" 74560, Хвойнинский район, ж\д ст. Кабожа, ул. Сосновая, д. 29, кв. 1                                             8(921)7394030</t>
  </si>
  <si>
    <t>Раменское, Левочское</t>
  </si>
  <si>
    <t>СПК "Левочский" 174560, Хвойнинский район, с. Левоча, ул. Никольская, д. 9                                      8(921)2014631</t>
  </si>
  <si>
    <t>Песское Спасское</t>
  </si>
  <si>
    <t>ООО "Леспром" 174580,Хвойнинский район, р.п. Хвойная,  пер. Заречный д. 34 кв. 1                                         8(921)2002032</t>
  </si>
  <si>
    <t>ООО "Техлес" 174580, Хвойнинский район,р. п. Хвойная, ул. Советская, д. 34                                          8(921)2049566</t>
  </si>
  <si>
    <t>Левочское, Хвойнинское, Раменское</t>
  </si>
  <si>
    <t>ООО НЛК"Содружество" 174760,Любытинский район, р.п. Неболочи, ул. Ленинградская, д. 2                                  8 (881667)56-319</t>
  </si>
  <si>
    <t>Жилоборское, Ракитинское, Песское, Спасское</t>
  </si>
  <si>
    <t>ООО "Песский леспромхоз" 174576, Хвойнинский район, с. Песь, ул. Трычкова д. 14                                         8 (881667)56-319</t>
  </si>
  <si>
    <t>Вязовское, Жилоборское, Ракитинское, Песское, Анциферовское, Спасское, Хвойнинское</t>
  </si>
  <si>
    <t>ООО "Норд"174581, Хвойнинский раон, р. п. Хвойная, ул. Заводская, д. 38                                   8(881667)55-299</t>
  </si>
  <si>
    <t>Ляховичское кв    №1-112,117-143, 157, 161, 162, 164</t>
  </si>
  <si>
    <t>ООО "Квнт" 175200 Новгородская обл. г.Старая Русса ул. Тимура Фрунзе д.5 кв.1                                +7(981)4418707</t>
  </si>
  <si>
    <t>Шубинское кв№  1,2,7,9,12,13,18   Ляховичское кв№113,114,115,116</t>
  </si>
  <si>
    <t>ИП Леонтьев А.С.  175 224, Новгородская область, Старорусский район, д. Местцы, д.12                                     +79211946338</t>
  </si>
  <si>
    <t>Поддорский район</t>
  </si>
  <si>
    <t>ИП Пашова Г.В. (арендатор), 175263, Новгородская обл., Поддорский р-он, д. Селеева, ул. Возрождения, д. 5                                 89506829904</t>
  </si>
  <si>
    <t>ИП Журавлев Д.А. (арендатор), 175107, Новгородская обл., Волотовский р-он, д. Славитино                                     89216928337</t>
  </si>
  <si>
    <t>ИП Шмаков И.В.. (арендатор), 175219, Новгородская обл., Старорусский р-он, д.Взвад, ул. Взвадская, д. 33, кв. 1                                  89116377884</t>
  </si>
  <si>
    <t>ООО "Северо-Западный лес" (арендатор), 188230, Ленинградская обл., г. Луга, ул. Малая Инженерная, д. 2                   89119296490</t>
  </si>
  <si>
    <t>ИП Лахай М.Я. (арендатор), 175237, Новгородская обл., Старорусский р-он, п. Новосельский, ул. Старорусская, д. 41                                        89210294149</t>
  </si>
  <si>
    <t>Поддорский  район</t>
  </si>
  <si>
    <t>ООО "Акцент" (арендатор), 174260, Новгородская обл., г. Малая Вишера, ул. Урицкого, д. 23                     89117012089</t>
  </si>
  <si>
    <t>ИП Петров А.А (арендатор), 175260, Новгородская оюл., Поддорский р-он, с. Поддорье, ул. Урицкого, д. 8                  89517276788</t>
  </si>
  <si>
    <t>ООО "Лесинвест" (арендатор), 173024, г. Великий Новгород, ул. Свободы, д. 25                  89216928337</t>
  </si>
  <si>
    <t>Итого:</t>
  </si>
  <si>
    <t>Дмитровское участковое лесничество кварталы 9-13,17,18,22,24-27,45,144,148,160,161          Ленинское участковое лесничество   кварталы 4-10,15-17,23,43,49,406,107,113 Матрешинское участковое лесничество 22,25,33,36-38,47-50,55-57,60-64,68-72,80-85,100-102,109,110,117 Пестовское участковое лесничество 1,2,17,23-25,27,28,37,38,52,53,66-69,78,87,89,98,111,112,114,115,129,134,150,166,168,197,198,228,239,240</t>
  </si>
  <si>
    <t>ООО "Норд" Новгородская область, Хвойнинский район, п.Хвойная, ул.Заводская, д.38</t>
  </si>
  <si>
    <t>Абросовское участковое лесничество кварталы 58-61,69-70,72-91,94 Пестовское участковое лесничество кварталы 46-51,120,121,123</t>
  </si>
  <si>
    <t xml:space="preserve">ООО "Калинлеспром"г. Пестово, ул. Биржа 3  </t>
  </si>
  <si>
    <t>Пестовское участковое лесничество кварталы 130,142,143,152,158-160,162-165,170-173,175,186,188,189</t>
  </si>
  <si>
    <t>ООО "ЭКСПО - ЛЕС" Новгородская область, Боровичский район, д. Скреплева Горушка</t>
  </si>
  <si>
    <t>Ленинское участковое лесничество кварталы 38-42,46-48,56-58,63,68,74-76,78-81,101-104,120-123,125,126,137,147 Матрешинское участковое лесничество кварталы 6,7,16-20,144,146-149,152,153,155 Никулкинское участковое лесничество кварталы 67,71,97-140,143,148,154,161,164-166,169,171-178,183-215</t>
  </si>
  <si>
    <t>ООО "ГК"УЛК" г.Пестово, ул. Заводская, д. 13</t>
  </si>
  <si>
    <t>Пестовское участковое лесничество кварталы 209-212,221,222,232,233 Ереминское участковое лесничество кварталы 83,89-92,230</t>
  </si>
  <si>
    <t>ИП Воробьев Ю.А. г. Пестово, ул. Боровичская, д.113</t>
  </si>
  <si>
    <t>Абросовское участковое лесничество кварталы 100,101,105-108,92,93,95-99,102,109</t>
  </si>
  <si>
    <t>ИП Кронштадтова Е.М. г. Пестово, ул. Звездная, д.63</t>
  </si>
  <si>
    <t>Абросовскоеи участковое лесничество кварталы 56,67,68</t>
  </si>
  <si>
    <t>ИП Кохнович В.А. Пестовский район, д. Старое Сихино</t>
  </si>
  <si>
    <t>Матрешинское участковое лесничество кварталы 41,42,51,52,58,65,66,73-76,86-92</t>
  </si>
  <si>
    <t>ООО "Кряж" Пестовский район,пер.Торговый, д.11/1</t>
  </si>
  <si>
    <t>Ереминское участковое лесничество кварталы 29,30,140-142,146-148,150,154-158,169-171, Пестовское участковое лесничество кварталы 200-203,213-215,223,224</t>
  </si>
  <si>
    <t>ИП Бурдакова Н.А. Пестовский район, г. Пестово, ул. Химиков, д.5, кв.2</t>
  </si>
  <si>
    <t>Дмитровское участковое лесничество кварталы 56-59,70-73,80-82,35-42,60,61,74,90-92,146-147,150</t>
  </si>
  <si>
    <t>ИП Беляев А.Ю. Пестовский район, д. Русское Пестово, ул. Школьная, д.1</t>
  </si>
  <si>
    <t>Абросовское участковое лесничество кварталы 103,104,110, Дмитровское участковое лесничество кварталы 102-104,128,129,132,133,135-140,158,159,165,166, Ереминское участковое лесничество кварталы 118-125,127,129, Пестовское участковое лесничество кварталы 169,183,184,196 (аренда)</t>
  </si>
  <si>
    <t>ИП Яковлев С.И. Пестовский район, г. Пестово, ул. Первомайская, д.15</t>
  </si>
  <si>
    <t>Ереминское участковое лесничество кварталы 126,128,131,134 Пестовское участковое лесничество кварталы 181,182,194,195 (аренда)</t>
  </si>
  <si>
    <t>ООО "МЕТСЕ" г. Боровичи, Новгородской области, ул. Железнодорожников, д.13</t>
  </si>
  <si>
    <t>Пестовское участковое лесничество, кварталы 119,122,124-126,132,136-140,146,154-156. (аренда)</t>
  </si>
  <si>
    <t>гл.К/Х Виноградов С.Н. Новгородская область, Пестовский район, д. Лаптево</t>
  </si>
  <si>
    <t>Ленинское участковое лесничество, кварталы 65,66,69-72,82-98,105,124 (аренда)</t>
  </si>
  <si>
    <t>ООО "Леспромстрой", Хвойнинского района, станция Кабожа, ул. Сосновая, д.29, кв.1</t>
  </si>
  <si>
    <t xml:space="preserve">Кузьминское участковое лесничество квартала 213,215,106,107,36,190,34 </t>
  </si>
  <si>
    <t>ПАО "Россети Северо-Запад" производственное отделение "Валдайские электрические сети" Старорусский РЭС Парфинский мастерский участок  175202 г.Старая Русса,         наб. Энергетиков, д.10                                                175130 п. Парфино                    ул. Кирова, д.20                 8(81650)61478</t>
  </si>
  <si>
    <t>Кузьминское участковое лесничество кварталы 50,42,43,33,21,11,208,216,225,228,230,127,105</t>
  </si>
  <si>
    <t>Администрация Полаского сельского поселения Парфинский район 175140, п.Пола ул.Пионерская,10 +7(81650)67470</t>
  </si>
  <si>
    <t>Парфинское участковое лесничество кварталы 219,220,179,180,88,93  Лажинское участковое лесничество кварталы 82,94,95,81,108,110,111,113, 114</t>
  </si>
  <si>
    <t>Администрация Федорковского сельского поселения 175132, Парфинский район д.Федорково ул.Новая, д.3  +7(81650)64286</t>
  </si>
  <si>
    <t>Парфинское участковое лесничество кварталы 22,24-28,30,31,35,36,209,210,215</t>
  </si>
  <si>
    <t>ООО "Северный лес" 175130, р.п. Парфино за пределами в районе ПЭЗСТО +7(81650)61944</t>
  </si>
  <si>
    <t>Окуловский</t>
  </si>
  <si>
    <t>Березовикское сельское поселение</t>
  </si>
  <si>
    <t>Угловское городское поселение</t>
  </si>
  <si>
    <t>Лица не использующие леса</t>
  </si>
  <si>
    <t>ООО «ПРОГРЕСС», 160022, г.Вологда, ул.Ярославская, д.13, кв.243</t>
  </si>
  <si>
    <t>ГКФХ Джамалов М.Г., 174350, Новгородская область, Окуловский район, д.Забродье, д.35</t>
  </si>
  <si>
    <t>ООО «Рассвет», 174350, Новгородская область, г.Окуловка, ул.Новгородская, д.40</t>
  </si>
  <si>
    <t>ООО «НЮАН», 174335, Новгородская область, Окуловский район, д.Полищи, ул.Октябрьская, д.8, кв.3</t>
  </si>
  <si>
    <t>ООО «Окуловкалес», 174350, Новгородская область, г.Окуловка, ул.М.Маклая, д.20 а</t>
  </si>
  <si>
    <t>ИП Воробьев А.А., 174352, Новгородская область, г.Окуловка, ул.Крупской, д.11 б, кв.1</t>
  </si>
  <si>
    <t>ГКФХ Воробьева Т.Н., 174341, Новгородская область, г.Окуловка, ул.Стрельцова, д.9 кв.8</t>
  </si>
  <si>
    <t xml:space="preserve">ООО «Рашутино-Лес», 174330, Новгородская область, Окуловский район, п.Боровенка, ул.Калинина, д.97 Б </t>
  </si>
  <si>
    <t>ООО ПП «Торбино», 174330, Новгородская область, Окуловский район, ж/д ст.Торбино, ул.Свободы, д.33</t>
  </si>
  <si>
    <t xml:space="preserve">ООО «Петсамо», 173007, Великий Новгород, ул.Десятинная, д.33/8 кв.60
</t>
  </si>
  <si>
    <t>Лица использующие леса</t>
  </si>
  <si>
    <t>Татинское участковое лесничество квартал 95 выдела 11,14,19,43</t>
  </si>
  <si>
    <t>ООО "Новгородская ПМК-1" Новгородский район, п. Панковка, ул. Промышленная, д.1</t>
  </si>
  <si>
    <t xml:space="preserve">Ермолинское участковое лесничество кваратала 78,80        </t>
  </si>
  <si>
    <r>
      <t xml:space="preserve">ООО </t>
    </r>
    <r>
      <rPr>
        <sz val="14"/>
        <rFont val="Times New Roman"/>
        <family val="1"/>
        <charset val="204"/>
      </rPr>
      <t>ТСП" Великий Новгород, Сырковское шосее, д.10</t>
    </r>
  </si>
  <si>
    <t>Мясноборское уч. л-во, квартала 266,267 Новгородское квартал 120</t>
  </si>
  <si>
    <t>ПАО "Акрон" Великий Новгород</t>
  </si>
  <si>
    <t>Татинское участкове лесничество квартал 116 выдела 1-8,11,12</t>
  </si>
  <si>
    <t>ООО "Новгородская горная компания"Великий Новгород, ул. Предтеченская, д.24, оф. 215</t>
  </si>
  <si>
    <t>Ермолинское участковое лесничество кваратала 67,68,77,84,86,87        Новгородское участковое лесничество квартала 28,29,31,32,84,132,134,135,203,202</t>
  </si>
  <si>
    <t>ООО "Транснефть-Балтика       Великий Новгород, пр. А Корсунова д.28 к.1</t>
  </si>
  <si>
    <t>Новгородское участковое лесничество квартала 69,70</t>
  </si>
  <si>
    <t>ООО "Приват" Новгородский район, п. Панковка, ул. Индустриальная,д.14</t>
  </si>
  <si>
    <t xml:space="preserve"> Вишерское уч. лесничество кв. 1,9,10,18,26,34,122,127,128,133-135,140-143,148,155,156,161-165,176,177,179,183-187,195,202-207,209-212,214-227.</t>
  </si>
  <si>
    <t>ООО "Новгородская Лесоторговая Компания" Великий Новгород, ул. Псковская, д. 28, кв 134</t>
  </si>
  <si>
    <t xml:space="preserve"> Пролетарское уч. лесничество кв.55,56,62,63,64,65,69-70,71-75,80,81,85,86,92,93,94,101,102,112,113,114,118,119,120,124,125,126,128,129,130,131,132,157,158,163,164,165,166,169,173,179 Мстинское кв. 3,8,9,12-25,28,34,37-47,49,60,52,157,160-167,171,172,178,179,192-194,198-200,202-2015,217,218</t>
  </si>
  <si>
    <t>ООО "Эковуд Новгород" В.Новгород, ул. Б.С-Петербургская,д.39</t>
  </si>
  <si>
    <t>Пригородное участковое лесничество,    кв96-121,125-133,135-142,173</t>
  </si>
  <si>
    <t>ИП Никитин Сергей Васильевич     Новгородский район, деревня Плашкино, ул. Ценральная, дом 104</t>
  </si>
  <si>
    <t xml:space="preserve"> Советское уч. лесничество кв. 21,22</t>
  </si>
  <si>
    <t>ООО «Регионнеруд» г. Москва ул Свободы,д.8/4,   строение 2</t>
  </si>
  <si>
    <t xml:space="preserve">Вишерское уч. лесничество кв. 43-65,68-71,74-78,82-84,89,90,96,97,229-231,240. </t>
  </si>
  <si>
    <t xml:space="preserve">ООО «Экоцентр»
 г. Великий Новгород, ул. Великая д. 16 оф. 110
</t>
  </si>
  <si>
    <t xml:space="preserve"> Пролетарское уч. лесничество кв. 9,10,16-20,27,29-33,39-41,46-48,57,58,133-136,138,139,151-155 </t>
  </si>
  <si>
    <t>ООО «Новсруб» Новгородский район, дер. Сырково, уд. Центральная, д.28</t>
  </si>
  <si>
    <t xml:space="preserve"> Пролетарское уч. лесничество кв. 49, 59, 66-68, 76-79, 88-91, 95, 156. в. 98,99,103-111,115-117,121-123,174-178,182-184,186,190-193</t>
  </si>
  <si>
    <t xml:space="preserve">ООО «Петсамо» 
г. Великий Новгород ул. Десятинная д. 33/08 кв. 60 
</t>
  </si>
  <si>
    <t xml:space="preserve"> Пролетарское уч. лесничество кв. 1-8,11-15,21-26,34-37,137,146-150</t>
  </si>
  <si>
    <t>ИП Емельянов Н. Е. Новгородский район Пос. Панковка</t>
  </si>
  <si>
    <t xml:space="preserve"> Вшерское уч. лесничество кв.7,8,15-17,22-25,29-33,37-42,194</t>
  </si>
  <si>
    <t>КРХ Маркова В. И.  Новгородский район дер. Сопки ул. Героев, д.58</t>
  </si>
  <si>
    <t xml:space="preserve"> Вишерское уч. лесничество кв. 232-236</t>
  </si>
  <si>
    <t>КРХ Даниленко В. В. Новгородский район дер. Жабицы</t>
  </si>
  <si>
    <t>Мясноборское уч. л-во, квартала 1-12,16-25,31-39,44-65,70-78,80,83-87,89,93-97,101,102,106,107,111,112,120-155,157-189,193,194,197-199,202-211,213,216,217,219-222,224,225,228,244-246,263-267</t>
  </si>
  <si>
    <t>ООО "Регион-Лес", В. Новгород, пр А Корсунова, дом 40 корп. 4, кв.3</t>
  </si>
  <si>
    <t>Советское уч. л-во квартала 1-39,42-46,50-54,60-66,73-77,80-84,87-92,95-100,108-206,210,218-223,235,262</t>
  </si>
  <si>
    <t>ООО "Лесимпорт В.Н."Новгородский район, д. Новая Мельница, д. 17а</t>
  </si>
  <si>
    <t xml:space="preserve">Новгородское уч. л-во квартала 1-9,12-15,19-26,29-31,82-84 Ермолинское уч. л-во квартала 27-51,55,58,59,65-69,72,73,76,77,83-96 </t>
  </si>
  <si>
    <t>ООО "Новэко" В.Новгород, ул. Розважа, д.15</t>
  </si>
  <si>
    <t>Татинское уч. л-во квартала 9-11,124,127-130,136-138,146-149,156-159</t>
  </si>
  <si>
    <t>ООО "Баланс", Новгородский район, д. Село-Гора, д.4,кв 3</t>
  </si>
  <si>
    <t>Мошенское лесничество             Устрекское уч. л-во                           кв. №№37,50,62,65,66,68,70,92,124,126, 130,132,135-138,141,146,156,160,161,166,170,171, 173 Мошенское уч. л-во кв. №№34-38,40,43,48,53,60,64-68,97,101,105-107,110-120, Кабожское уч. л-во кв. №№7,10,11,15,16,19-21,24,26-29,31,32,41,42,63-65,74,75,102,126,172,175,180,187,188, 189,192, Меглецкое уч. л-во кв. №№ 2-6,11,47,49,110-113,116,118,119,121-126,128, Крутецкое уч. л-во кв. №№ 5,12,18,25,30,39-41,71,72,74,81,82,86-90,92,94,96,97,99-102,113-115,119,120,129,136,137,139-142, Ореховское уч. л-во кв. №№ 4,5,7,8,26-31,33,48-57,60-66,71,72,74,75,85,100,113,114,143-146,148-165,170-175,179-181</t>
  </si>
  <si>
    <t xml:space="preserve"> ООО "ГК"УЛК" 165210, Архангельская обл., Устьянский район, рп. Октябрьский, ул. Заводская, д. 17, офис 1   +7(921)2013609</t>
  </si>
  <si>
    <t>Мошенское л-во Устрекское уч. л-во Кв. №№ 1-17,109-113,118,125, Меглецкое уч. л-во Кв. №№ 57-60,64,65, Крутецкое уч. л-во КВ. №№ 27,33,38,42,43,45,133-135,148,149,154-156, Ореховское уч. л-во Кв. №№ 9,15,17,18,132-139,189-198,182-185</t>
  </si>
  <si>
    <t>ООО "Норд"  174581, Новгородская область, п. Хвойная, ул. Заводская, д. 38           +79211994177 +7(921)0215494</t>
  </si>
  <si>
    <t>Мошенское лесничество   Меглецкое участковое лесничество  кв. №№ 33,80-82,85-109</t>
  </si>
  <si>
    <t xml:space="preserve">ИП Хорёв Н.С.             174450,  Новгородская обл., Мошенской район,     д. Ласичиха, д. 9   +7(921)7373650  </t>
  </si>
  <si>
    <t>Мошенское лесничество, Меглецкое участковое лесничество кв. №№ 12,13,17,18,19,20,21,22,66,67,68</t>
  </si>
  <si>
    <t>АУДО " МАТСК" 174450, Новгородская обл., Мошенской район,     д. Новый Посёлок,  ул. Кирпичная, д. 22</t>
  </si>
  <si>
    <t>Мошенское лесничество, Меглецкое участковое лесничество кв. №№ 50,52-55,129-133,135-139,156,167-169,173-175</t>
  </si>
  <si>
    <t>ООО " Воля" 174401, Новгородская обл., Боровичскипй район, г. Боровичи, ул. А.Суворова, д. 50 +7(921)2021274</t>
  </si>
  <si>
    <t xml:space="preserve">Мошенское лесничество, Устрекское участковое лесничество, кв. №№ 30,31,39,41,42,51-53, 55-57,60,101-108,114-117,121,123,131,133,134,139,140,142-145,149,150, Мошенское участковое лесничество кв. №№ 27,78-80,84-96,98,100,102-104,108,109, Кабожское участковое лесничество кв. №№ 1-4,13,14,22,23,35-39,59,60  Ореховское участковое лесничество кв. №№ 6,77-81,84,140-142                          Устрекское уч. л-во кв.№№ 
23,24,25,26,27,28,29,32,33,34,35,36,43,44,45,46,47,48,49,54
   Меглецкое уч. л-во
Кв.№№ 39,40,41,42,43,44
</t>
  </si>
  <si>
    <t>ООО " Грин - Вуд"           194100,              г. Санкт - Петербург,  пр. Лесной, д. 63,лит. А, пом. 131, офис 239        +7(81653)61377</t>
  </si>
  <si>
    <t>Мошенское лесничество, Крутецкое участковое лесничество, кв. №№ 138,143,157,158,161-163,166-173,175-177,179,180,22,36,150, Ореховское участковое лесничество кв. №№ 105-112,115-128,131,166-169,176-178,186-188,3,34-44,58,59,67-69,73,86-90</t>
  </si>
  <si>
    <t>ООО " Стимул" 174450, Новгородская обл., Мошенской район,   ул. Калинина, д. 35 +7(81653)61734</t>
  </si>
  <si>
    <t>Мошенское лесничество, Меглецкое участковое лесничество, кв. №№ 35,36,38,51,120,140, 142-146, 149-152,158,159,170,171. Крутецкое участковое лесничество кв. №№ 9-11,13,14,28,34,48,49,73,109-112,116-118,123,127</t>
  </si>
  <si>
    <t>ООО " Арт" 174450, Новгородская обл., Мошенской район, с. Мельник, д. 44 +7(81653)61092</t>
  </si>
  <si>
    <t>Мошенское лесничество, Мошенское участковое лесничество, кв. №№ 2;3;8;9;13;39-41445;46;127;Устрекское участковое лесничество кв. №№ 58,59,61,63,64,67,69,71,73,74,75,76,80,81,83,84,85,87,88,89,90,93,94,95,96,97,98,99,100,151,152,153,157,158,159,162,163,167,168,169, Кабожское участковое лесничество кв. №№ 33,34,54,55,83,84,85,86,87,88,89,90,91,92,93,95,96, 97, 98,99,120,121,123,124</t>
  </si>
  <si>
    <t>КФХ Кондратьева А.Д.                174450, Новгородская обл., Мошенской  район, с. Мельник, д. 44   +7(81653)61092</t>
  </si>
  <si>
    <t xml:space="preserve">Первомайское уч.лес-во кв.№ 89 выд.31,41,42 часть выд. 7,17,20,21,22,
30,32,36,37,40, кв. 126 выд. 1,2,3,4,5,6,7 часть выд. 8,9, кв. 127 выд. 2,7,9,10,11
</t>
  </si>
  <si>
    <t xml:space="preserve">ООО "ОЗДОР" 175345, Маревский округ д. Лаптево, ул.Солнечная, д.32
+7(911)6325320
</t>
  </si>
  <si>
    <t>Велильское уч.лес-во  кв.№217-220,226-229,241,247,251, 258-264,270-274,279,280,284-286,349,352-356,359,360,362,364-367,374-376,378-383,385-390</t>
  </si>
  <si>
    <t>ООО"Стройсервис"   175353,Марёвский округ, д. Невзорово, ул. Невзоровская,  д. 12         +7(921)0295198</t>
  </si>
  <si>
    <t>Первомайское уч. л-во кв.№27,37,38,56-58,61-63,65,77-79,89,92,93,127-131,141-144,159,161 кв.4,17,18,25,26,35,36,45,60,64,70,71</t>
  </si>
  <si>
    <t xml:space="preserve">ООО"Промлес Плюс" 175345, Марёвский округ,              д. Мамоновщина, пер. Лесной, 
д.5        +7(921)7317377
</t>
  </si>
  <si>
    <t>Первомайское уч. л-во кв.№1-3,6,7,14-16,20-23,33,34,42,43,50-52,68,69,84-87,95-102,108,109,119-121</t>
  </si>
  <si>
    <t>ООО "Ювенкс" 175340,Марёвский округ, п. Первомайский, ул. Молодёжная, д. 20 +7(921)2000204</t>
  </si>
  <si>
    <t>Первомайское уч. л-во кв.№150-155,157,162-188</t>
  </si>
  <si>
    <t>ООО"Фермер" 175350,Марёвский округ, с.Марёво,ул. Советов, д.8б +7(921)7388958</t>
  </si>
  <si>
    <t>Маловишерский район</t>
  </si>
  <si>
    <t>ООО «Хасслахерлес»
г. Малая Вишера,
ул.Лесозаготовителей, д. 2
+7(8162)968100</t>
  </si>
  <si>
    <t>ООО «ИНТЕРЛЕС», 173003, Великий Новгород, ул. Германа, д.29                            +7(960)2040562</t>
  </si>
  <si>
    <t>ООО «ПУТИНА», г. Великий Новгород, ул.Б.Санкт-Петербургская, д. 120 корп.2 кв. 207</t>
  </si>
  <si>
    <t>ООО «ЛугаЛес», г.Санкт-Петербург ул. Типанова д.25, корпус 1 стр.1 квартира 388</t>
  </si>
  <si>
    <t>ООО «Крона», 174260, Маловишерский район, г. Малая Вишера,   пер. Булатово поле, д.6а      +7(921)6525187</t>
  </si>
  <si>
    <t>Зарубинское уч. л-во 109,110 Комаровское уч. л-во 5,9,12,13,19-27,36-43,50,63,64</t>
  </si>
  <si>
    <t>ООО «Наш лес» р.п. Любытино, ул. Советов, д. 140
+7(921)203294</t>
  </si>
  <si>
    <t>Теребутенецкое уч. л-во 111,112,124-129,163,169,170</t>
  </si>
  <si>
    <t>ИП Мамедов М.Г.О. Любытинский район, п. Любытино, ул. Сосновая, д. 8    +7(921)2008151      +7(81668)61647; +7(921)2008151</t>
  </si>
  <si>
    <t>Тиховское уч.л-во кв. 60-63,69-73,77-79,85-87,90,91,93,94,99-103,88,89,92,95-98</t>
  </si>
  <si>
    <t>Каменское уч. л-во кв. 39,149,150,153,157,165,166,169,170,173,180,198-201,207
Любытинское уч. л-во кв. 82,84,90,91
Тиховское уч. л-во кв. 145</t>
  </si>
  <si>
    <t xml:space="preserve"> Зарубинское участковое лесничество, квартала 9,10,15-17,24-28,32-36,40-44,56-61,73,76-78,101</t>
  </si>
  <si>
    <t>Тиховское участковое лесничество квартала 88,89,92,95-98</t>
  </si>
  <si>
    <t>ООО «Порядок», 174760, Любытинский район, р.п. Любытино, ул.Транспортная д.2 (производственная база) +7(921)6964524         +7(926)5668445</t>
  </si>
  <si>
    <t>Тиховское участковое лесничество, квартала 111,114,117,120,121,124,125,128,132,165</t>
  </si>
  <si>
    <t>Хировское участковое лесничество, квартала 75,82-86,91-95,101-103,110,111,116,117,127,197-205, Тиховское участковое лесничество, квартала 1-35</t>
  </si>
  <si>
    <t>ООО «Клен» Любытинский район, п. Любытино, ул. Родниковая, д. 6                                       +7(921)2031303     +7(921)9089898</t>
  </si>
  <si>
    <t xml:space="preserve">Порогское уч.л-во кв.66,88,91,101-103,105,117,118,133,140,150
Клишинское уч.л-во
кв.55,110,118,120
Радостинское уч,л-во
41,43-45,49,99
Порогское уч.л-во
кв.28,36,39-41,46,47,49-52,
64,67,73,76,80,89,90,93, 100,
104,116,125,126,129,132,136-138,141,149,152,154,162,164,
169,171-173.175,180,183,184,
186,188,189,193-195,201,203
</t>
  </si>
  <si>
    <t>ООО "Неболчи", 174755, р.п. Неболчи, ул. Советская, д. 24                                          +7(921)7384985</t>
  </si>
  <si>
    <t xml:space="preserve"> Звонецкое участковое лесничество
кв.40,50,149-154,160-163,172-177</t>
  </si>
  <si>
    <t>ООО "РосЛес53" Боровичский район д. С. Горушка                    +7(921)8574521</t>
  </si>
  <si>
    <t>Петровское участковое лесничество кв. 1-12,15-22,32-36,54-56,63-65,84-89,96-100,117-179,143,145,162,163,199-202,209;
Талецкое участковое лесничество кв. 74-76,82-85,95,116,142,143,163,164,209,214,215,256,257
Радостинское участковое лесничество кв.1-8,19,18,40</t>
  </si>
  <si>
    <t>Порогское уч. л-во. кв.153.190-192,196-200,204-218.Клишинское уч.л-во кв.1-5,12-16,23-25,29-32,39-41,44-47,56, 69,70,82,143-145, 151-154,161,167,174,179,229-231,233-235,238-240 Талецкое уч.л-во кв.1-3,8-11,15-20,26, 38,39,41,42,113-115,174-176, 183,199-201,204, 205,222, 227,231, 252 Теребутенецкое уч.л-во кв.57-62,69 Кременичское уч.л-во1-4,9, 12-16,18-20,22-34,38,39,41,43-46,50-54,56-58,63-65,67,74-80, 86,97,99,100,102, 106,110,111,116.119-121,126-128, 130144-147,187, 191,192 Неболчское уч.л-во кв.13-15,30-33,45-47,55,56, 232,233, 251,252 Радостинское уч.л-во кв,23-26.33,34, 50-52.57-59,63-66,73-76,79-81, 90,91.</t>
  </si>
  <si>
    <t>ООО "Терминал", 174760, Любытинский район, р.п. Неболчи, ул. Гагарина д. 1                                                    +7(921)8437924</t>
  </si>
  <si>
    <t xml:space="preserve"> Тиховское участковое лесничество, квартала 80-84,104-110,130,131,133-135;Любытинское участковое лесничество, квартала 8-21; Хировское участковое лесничество квартала 58,66,74,81,89,90,98-100,107-109,118,119,128
Теребутенецкое участковое лесничество кварталы 64,90,91,107,108,122,123,137-142,162,168,171,179-185</t>
  </si>
  <si>
    <t>ООО «Любытинский КЛПХ», 174760, Любытинский район, р.р.п. Любытино, ул. Сосновая, д. 8               +7(921)2008151</t>
  </si>
  <si>
    <t xml:space="preserve">Тиховское 122,123,126,162-164,115,116,118,119;
Любытинское 108,109,112,1,2,24,37,38,46;
Зарубинское 74,136,139-145,45-47,62-65,79;
Комаровское 55-58,69,111,114
</t>
  </si>
  <si>
    <t>Теребутенецкое  уч. л-во. кв. 56,78.79,82.83, 101, 102,113-115,164-167,174-178 Кременичское  уч .л-во кв..35,37,59, 60-62, 70-72,81,83.84,91,92,94-96,103,131, 134,140-143,148-151,174,180 Неболчское уч.л-во кв.4,19,26,27, 29,37,49-51,53,57,59,71,73,76,83-86,103-107,195-198,222-224,242,257 Звонецкое уч.л-во кв.41,42,47-49.  133,134,144-148,155,157-159.164-171 Тиховское участковое лесничество, квартала 46-59,64-68,74-76,129,137-143,146-159; Любытинское участковое лесничество, квартала 165,166; Зарубинское участковое лесничество, квартала 75,82,99,100,102,113-120,138,146; Комаровское участковое лесничество, квартала 44,45,59,60,73,79,86,88,93-96,100,101,109,110,116</t>
  </si>
  <si>
    <t>ООО "НЛК «Содружество» Новгородская область Любытинский р-н, п. Неболчи, ул. Ленинградская д. 2              +7(81668)65596</t>
  </si>
  <si>
    <t>Локотское участковое лесничество квартал  1,2,5,7-17,22,23,26,30,38-42,46,49,50,51-60,73,74,75,78,79,80,91,92,93,94,95,96,97,98,99,100,101,102,103,104,107,108,109</t>
  </si>
  <si>
    <t>Устьволмское участковое лесничество  кв 174</t>
  </si>
  <si>
    <t>НП МКО и РТ " Традиция "173020 г. В Новгород ул. Бояна д.9 +7(921)2081801</t>
  </si>
  <si>
    <t>Ручьевское участковое лесничество квартал  1-7,43,53,57,64-68,70-77,81-86,91-97,99,100,101,102,105,106,107,108,110,111,113,114,117,118,121-123,125,126,129,130,132</t>
  </si>
  <si>
    <t>ООО "Хвойная Лес", Новгородская область, Хвойнинский район, р.п. Хвойная, ул. Советская, д. 10, пом. 56  "База ООО Хвойная Лес", т. +7(921)0243736</t>
  </si>
  <si>
    <t>Винское участковое лесничество квартал 51,161,162, устьволмское квартал 192</t>
  </si>
  <si>
    <t>Филиал ООО "Газпром ПХГ" "Невское УПХГ"   175460, Крестецкий район, д.Харчевня +7(81659) 55502</t>
  </si>
  <si>
    <t>Жаровское  кв 58-60,70-76,84-86,88-91,93-97,99,100,114-116,120-123,128,129,132,133,137,139-140,145-147,149-157,160,161,164-167,175-177,179-185 , Винское 1-12,14,15,17,18,23-25,59-61,68-75,81-90,97-105,111-117,121-127,131,170,176,181,Устьволмское  кв 1-8, 10-16,19-28,34-40,41,45-52,57-64,65,66,69-72,73,75-80,82,83,88-101,105-113,117-119,122-127,129,130,135-137,140-141,144,149-151,154,157,158,160,162-168,171-177,179-181,183,186-191,194,204-206,209,210,214-219,222,223,226,229-233,241,242,265. участковые  лесничества .Зайцевское участковое лесничество  кв 1,2,6,15,16,21,22,24,25,33,35-37,44,47,62,6367-72,76-79,84-88,95,117,118,122-124,126-131,134,137-139,141,143-158,161-237,239-244,246-250,252-257,267,268,271-274,282-284,288,292-295,300,301,407,416,419,424,425,430,449,469,470,473-475,477-479,483484,489492,501,502,504-506,511,514,516</t>
  </si>
  <si>
    <t>Локотское участковое лесничество квартал 3,6,24,25,27,28,29,31,67-72,81,83-90,106</t>
  </si>
  <si>
    <t>Островское участковое лесничествое кв92,93,94,108-110,123,124,135-137,145-149,155,156,388-396,399,400,402,403,407-410</t>
  </si>
  <si>
    <t>И.П.Иванов А.М.175460 Крестецкий район р.п. Крестцы ул. Крыловская д.45+7(921)2068674</t>
  </si>
  <si>
    <t>Винское участковое лесничество кв13,19,20,21,26,27,30-33,35-40,43-50,62-66,76-80,91-93,106,107, 118, 129,130,139-148,151-153,155,156,158-163,171-173,177-180,183-189, 191,192,194,195
Зайцевское участковое лесничество кв 3,4,5,7-14,17-20,23,26-32,34,38-43,46,48-52,56-60,64-66,73-75,80-83,89-91,96-100,103,104,106,108,110-111,115,121,133,160,265,266,275-277,285-287, 401-406,410-415,418, 420,426-428,433-436, 438-440,444-445,450-465,480-482,485-488, 493-498</t>
  </si>
  <si>
    <t>Ручьевское участковое лесничество 31,36,39,42,44-47,51,54,55,60,69</t>
  </si>
  <si>
    <t>Устьволмское участковое лесничество кв 53,81,86,114,134,132,145,146,161 Винское участковое лесничество кв 41,55,110,149,150,164,175</t>
  </si>
  <si>
    <t>Валдайское, кварталы     1-62, 65-73, 77-122,    124-135, 137,139-145,    147-254.</t>
  </si>
  <si>
    <t>Замошское, кварталы 18,19,28,32, 51-54,57-61, 67,68,76-78, 85-90,96, 97,113-115, 125,126,128,133,134,139</t>
  </si>
  <si>
    <t>Небылицкое, кварталы 33,40-47, 88,94, 109, 110,121-125,129,130</t>
  </si>
  <si>
    <t>ООО "ТРИАЛЕС", 174350, Новгородская обл., г. Окуловка, ул. Советская, д. 46             +7(953)9038959, +78165725762</t>
  </si>
  <si>
    <t xml:space="preserve">Яжелбицкое, кварталы 118,124,126,127,129,130,133,134,137-140,154-156,158-165,167-170,192,207,209-211,213-221,301,302,304-307,313-315,317,320-324,326,329,330,331,333-337,339,340 Замошское, кварталы 4-7,11-13 </t>
  </si>
  <si>
    <t>ООО "ЛЕСТРЕЙД", 173023, Великий Новгород, ул. Свободы, д. 25                                                        +7(921)6906283, +7(951)7263040</t>
  </si>
  <si>
    <t>Едровское, кварталы 1-13, 16,25,33-38,42,43,46-50,53-64,67-69,71-74.</t>
  </si>
  <si>
    <t>ГОКУ "Боровичское лесничество" Волокское участковое лесничество  кв.244,248 Кончанское участковое лесничества кв.21,31,39,50,54,55,72,74,75 Плужинское участковое лесничество  кв.145,146,148,168,,171,172,173 Суворовское участковое лесничество кв.66,67,73,74,160,164</t>
  </si>
  <si>
    <t>ГОКУ  Боровичс-кое лесничест-во Волокское участковое лесничест-во кварталы № 4,5,7,8,19-21,32,33,41,50,52,61, 109,112-114,118-121,137-143,147, 148,180-189,226-230,238, 239</t>
  </si>
  <si>
    <t>ГОКУ Боровичс-кое лесничество Суворовское участковое лесничество кварта лы 50-53,55-61</t>
  </si>
  <si>
    <t>8(816)982935</t>
  </si>
  <si>
    <t xml:space="preserve">Заместитель министра  - директор департамента лесного хозяйства  министерства природных ресурсов, лесного хозяйства и экологии Новгородской области       </t>
  </si>
  <si>
    <t>Начальник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по Новгородской области, заместитель председателя комиссии</t>
  </si>
  <si>
    <t>Иванов Алексей Николаевич</t>
  </si>
  <si>
    <t>8 (8162) 73-15-60</t>
  </si>
  <si>
    <t>Заместитель Губернатора Новгородской области - руководитель Администрации Губернатора Новгородской области, заместитель председателя комиссии</t>
  </si>
  <si>
    <t>Данилов Андрей Вячеславович</t>
  </si>
  <si>
    <t>данные приводятся в таблице V-1</t>
  </si>
  <si>
    <t xml:space="preserve">Заместитель министра  - директор департамента лесного хозяйства  министерства природных ресурсов, лесного хозяйства и экологии Новгородской области   </t>
  </si>
  <si>
    <t>174150, Новгородская обл., Шимский р-н, р.п.Шимск, ул. Новгородская, д.21
Телефон: 8(81656)54-636      +7(960)2002279</t>
  </si>
  <si>
    <t>осуществление координации действий различных ведомств и служб по обеспечению работ по ликвидации лесных пожаров, обеспечение взаимодействия подразделений, привлекаемых к тушению пожаров, привлечения дополнительных ресурсов</t>
  </si>
  <si>
    <t>174203, Чудовский район, д.Трегубово, ул.Школьная, д.1, пом.32  +7(81665)43280</t>
  </si>
  <si>
    <t>начальник отдела МВД  России по Чудовскому району  майор полиции Аббасов Б. А.</t>
  </si>
  <si>
    <t xml:space="preserve">Главный специалист по мобилизационной   подготовкеадминистрации Чудовского  муниципального  района
Соловьев Е.М.
</t>
  </si>
  <si>
    <t>174210, г.Чудово, ул.Некрасова, д.24А  +7(81665)55150</t>
  </si>
  <si>
    <t>Глава администрации Морховского сельского поселения Голошубов Павел Павлович</t>
  </si>
  <si>
    <t>выделение людей и технических средств</t>
  </si>
  <si>
    <t>Администрация Морховского сельского поселения</t>
  </si>
  <si>
    <t>Глава администрации Красноборского сельского поселения Чиркова Елена Ивановна</t>
  </si>
  <si>
    <t>Администрация Красноборского сельского поселения</t>
  </si>
  <si>
    <t>Глава администрации Тогодского сельского поселения Хаббо Галина Ильинична</t>
  </si>
  <si>
    <t>Администрация Тогодского сельского поселения</t>
  </si>
  <si>
    <t xml:space="preserve">И.о.главного врача
Саадулаев Магомед Ханито
</t>
  </si>
  <si>
    <t>Холмский филиал ОАБУ «Поддор-ская ЦРБ»</t>
  </si>
  <si>
    <t>Глава  Администрации Холмского муниципального района В. И. Саляев</t>
  </si>
  <si>
    <t>175270 Новгородская обл., Холм, пл Победы, 2</t>
  </si>
  <si>
    <t>Администрация Холмского муниципального района</t>
  </si>
  <si>
    <t xml:space="preserve">Глава территориального отдела
Кириллова  Л.И.
</t>
  </si>
  <si>
    <t xml:space="preserve">Юбилейнинский 
территориальный отдел
</t>
  </si>
  <si>
    <t xml:space="preserve">Глава территориального отдела
Захаров А.В.
</t>
  </si>
  <si>
    <t xml:space="preserve">Песский
территориальный отдел
</t>
  </si>
  <si>
    <t xml:space="preserve">Глава территориального отдела
Морозова М.А.
</t>
  </si>
  <si>
    <t xml:space="preserve">Миголощский
территориальный отдел
</t>
  </si>
  <si>
    <t xml:space="preserve">Глава территориального отдела
Румянцева А.А.
</t>
  </si>
  <si>
    <t xml:space="preserve">Кабожский
территориальный отдел
</t>
  </si>
  <si>
    <t xml:space="preserve">Глава территориального отдела
Хлебникова Н.А.
</t>
  </si>
  <si>
    <t xml:space="preserve">Звягинский
территориальный отдел
</t>
  </si>
  <si>
    <t xml:space="preserve">Глава территориального отдела
Кириллова Н.А.
</t>
  </si>
  <si>
    <t xml:space="preserve">Дворищский
территориальный отдел
</t>
  </si>
  <si>
    <t xml:space="preserve">Глава территориального отдела
Радковец Н.П.
</t>
  </si>
  <si>
    <t xml:space="preserve">Боровский
территориальный отдел
</t>
  </si>
  <si>
    <t xml:space="preserve">Глава территориального отдела
Шаповалова Т. В.
</t>
  </si>
  <si>
    <t xml:space="preserve">Анциферовский
территориальный отдел
</t>
  </si>
  <si>
    <t xml:space="preserve">Глава территориального отдела
Игнатьева Е.В.
</t>
  </si>
  <si>
    <t xml:space="preserve">Минецкий
территориальный отдел
</t>
  </si>
  <si>
    <t>Глава территориального отдела Золоторев О. В.</t>
  </si>
  <si>
    <t xml:space="preserve"> Остахновский территориальный отдел</t>
  </si>
  <si>
    <t>Елисеев Н. Я.</t>
  </si>
  <si>
    <t>начальник 14-го отряда противопожарной службы Новгородской области Громов А.М.</t>
  </si>
  <si>
    <t>174580, р.п.Хвойная, ул.Советская, д.13                 01                  +7(81667)50506</t>
  </si>
  <si>
    <t>14 отряд ППС Новгородской области</t>
  </si>
  <si>
    <t>выделение людей и ивентаря</t>
  </si>
  <si>
    <t>175224, Старорусский район, с.Залучье, ул.Рендакова, д.12           +7(81652)74225  +7(81652)74291 +7(906)2023080</t>
  </si>
  <si>
    <t>175211, Старорусский район, д.Нагово, ул.Школьная, д.3       +7(81652)75283  +7(81652)75234</t>
  </si>
  <si>
    <t>Исполняющий обязанности Главы Солецкого муниципального округа Тимофеев Максим Валерьевич</t>
  </si>
  <si>
    <t>175040, Новгородская область, г. Сольцы, площадь Победы, д.3. +7(81655) 31748        +7(930)7740000</t>
  </si>
  <si>
    <t>Администрация Солецкого муниципального района</t>
  </si>
  <si>
    <t>Глава сельского поселения Иванова Г.А.</t>
  </si>
  <si>
    <t>Глава сельского поселения Иванова Надежда Савельевна</t>
  </si>
  <si>
    <t>Глава Поддорского муниципального района Панина Е.В.</t>
  </si>
  <si>
    <t xml:space="preserve">Глава администрации Лаптевского  сельского поселения Владимирова Светлана Анатольевна </t>
  </si>
  <si>
    <t>174545, Пестовский район, д.Лаптево, ул.Советская, д.28                      +7(921)2060659</t>
  </si>
  <si>
    <t xml:space="preserve">Глава администрации Богословского сельского поселения Слепнева Наталья Борисовна </t>
  </si>
  <si>
    <t xml:space="preserve">Глава администрации Охонского сельского поселения Туманов Николай Михайлович </t>
  </si>
  <si>
    <t>Глава администрации Вятского  сельского поселения Галкин Владимир Андреевич</t>
  </si>
  <si>
    <t xml:space="preserve">Глава администрации Быковского сельского поселения Алфёрова Наталя Алексеевна  </t>
  </si>
  <si>
    <t xml:space="preserve">Глава администрации Устюцкого сельского поселения Удальцов Сергей Анатольевич </t>
  </si>
  <si>
    <t xml:space="preserve">Глава администрации Пестовского сельского поселения 
Башляева Елена Александровна
</t>
  </si>
  <si>
    <t>174510, г.Пестово, ул.Советская, д.48              +7(911)6129503</t>
  </si>
  <si>
    <t>Цветкова Мария  Алексеевна Специалист 1 категории ГО и ЧС Администрации муниципального района.</t>
  </si>
  <si>
    <t>координация действий</t>
  </si>
  <si>
    <t xml:space="preserve">Главный специалист ГО и ЧС Администрации района </t>
  </si>
  <si>
    <t xml:space="preserve">Председатель 
комиссии по предупреждению и ликвидации чрезвычайных ситуаций природного и техногенного характера и обеспечению пожарной безопасности 
Иванов В.В.
</t>
  </si>
  <si>
    <t>Глава Федорковского сельского поселения Борисов В. А.</t>
  </si>
  <si>
    <t>175132, Парфинский район, д.Федорково, ул.Профсоюзная, д.2  +7(81650)64286  +7(911)6147123</t>
  </si>
  <si>
    <t>Глава администрации  Здерев А.А.</t>
  </si>
  <si>
    <t>Глава администрации Ульянов В. А.</t>
  </si>
  <si>
    <t>174350, Окуловский район, д.Березовик       +7(81657) 46-379</t>
  </si>
  <si>
    <t>Администрация Березовиковского сельского поселения</t>
  </si>
  <si>
    <t>Глава администрации Куроедова Л.А.</t>
  </si>
  <si>
    <t>Глава администрации Стекольников А.В.</t>
  </si>
  <si>
    <t>Глава администрации Федоров Л.Н.</t>
  </si>
  <si>
    <t>174335, Окуловский район, р.п.Кулотино, ул.Кирова, д.13  +7(81657)25393</t>
  </si>
  <si>
    <t>Исполняющий обязанности главного врача ГОБУЗ «Окуловская ЦРБ» Орловская Д.Н.</t>
  </si>
  <si>
    <t>174350, г.Окуловка, ул.Фрунзе, д.16а                                  +7(81657)22018</t>
  </si>
  <si>
    <t>ОМВД Окуловского района</t>
  </si>
  <si>
    <t>173510, Новгородский район, с.Бронница, ул.Березки, д.2  +7(8162)749160 +7(921)744184</t>
  </si>
  <si>
    <t>173530, Новгородский район, р.п.Пролетарий, ул.Школьный двор, д.3  +7(8162)744242 +7(905)295399</t>
  </si>
  <si>
    <t>Глава Панковского сельского поселения Матвеева Н. Ю.</t>
  </si>
  <si>
    <t>Глава Тёсово-Нетыльского городского поселения Мякина О. А.</t>
  </si>
  <si>
    <t>Глава администрации Вихрова В.М.</t>
  </si>
  <si>
    <t>174447, Мошенской район, д.Броди                  +7(81653)68748</t>
  </si>
  <si>
    <t>Глава администрации Дружелюбин С.А.</t>
  </si>
  <si>
    <t>Глава администрации Воропаева Л.А.</t>
  </si>
  <si>
    <t>директор ГОКУ «Мошенское лесничество» Платонов Сергей Александрович</t>
  </si>
  <si>
    <t>главный редактор газеты «Уверские Зори» Леденцов Валентин Николаевич</t>
  </si>
  <si>
    <t>начальник отделения полиции по Мошенскому району МО МВД России «Боровичский»  Трифанова Светлана Сергеевна</t>
  </si>
  <si>
    <t>заместитель Главы Администрации Мошенского муниципального района Луттер Сергей Альбертович</t>
  </si>
  <si>
    <t xml:space="preserve">заведую-щий отде-лом по мо-билизаци-онной под-готовке, граждан-ской обо-роне и чрезвы-чайным ситуациям админи-страции муници-пального округа 
Базикова Н. В.
</t>
  </si>
  <si>
    <t>175350, с.Марево, ул. Советов 27, +7(816)6321443</t>
  </si>
  <si>
    <t>Глава Администрации Маловишерского муниципального района Маслов Н.А.</t>
  </si>
  <si>
    <t>174760, Любытинский район, р.п.Любытино, ул.Советов, д.29
+7(81668)61681</t>
  </si>
  <si>
    <t>Матушкин Р. Ю.</t>
  </si>
  <si>
    <t>Валиев Р. Х.</t>
  </si>
  <si>
    <t>8(911)6240304</t>
  </si>
  <si>
    <t>НП МКО и РТ "Традиция"</t>
  </si>
  <si>
    <t>175464, Крестецкий район, д.Лякова     +7(921)7393315</t>
  </si>
  <si>
    <t>ИП Воронин А. Ф.</t>
  </si>
  <si>
    <t>Глава Администрации Крестецкого муниципального района</t>
  </si>
  <si>
    <t>175460, Новгородская область, п. Крестцы, Советская пл., д.1</t>
  </si>
  <si>
    <t>175301, Демянский район, п.Кневицы, ул.Центральная, д.49а  +7(81651)99683</t>
  </si>
  <si>
    <t>175321, Демянский район, д.Ильина Гора, ул.Молодежная, д.5/2    +7(81651)96434</t>
  </si>
  <si>
    <t>175331, Демянский район, д.Жирково, Молодёжный переулок, д.1 +7(81651)96737</t>
  </si>
  <si>
    <t>Глава Демянского муниципального района А.Н. Сапогов</t>
  </si>
  <si>
    <t>175310 Новгородская обл., Демянск, ул. Ленина, 7                           8 (816) 514-40-12</t>
  </si>
  <si>
    <t>Суходанова Елена Александровна</t>
  </si>
  <si>
    <t>174352 Новгородская область, Окуловский район, г. Окуловка,    ул. Советская,  дом 46 +7(953)9038959</t>
  </si>
  <si>
    <t>Предоставление инвентаря техники и людей</t>
  </si>
  <si>
    <t>175461 Новгородская область, Крестецкий район, п. Крестцы,      ул. Строителей, дом 20,   квартира 41            +7(911)6024999</t>
  </si>
  <si>
    <t>Логинов Илья Васильевич</t>
  </si>
  <si>
    <t>175421 Новгородская область, Валдайский район, д. Ключи,         дом 23                      +7(921)6062600</t>
  </si>
  <si>
    <t>ООО «ИСК Экопарк Валдайский»</t>
  </si>
  <si>
    <t xml:space="preserve">175429, Валдайский район, с.Едрово, ул.Московская, д.2А          +7(81666)51137                 +7(996)9405900     </t>
  </si>
  <si>
    <t>Стригалёв Дмитрий Константинович</t>
  </si>
  <si>
    <t>Глава администрации Валдайского муниципального района Стадэ Ю.В.</t>
  </si>
  <si>
    <t>Новгородская область, Валдай, Комсомольский проспект, 19/21 +7(81666)22516</t>
  </si>
  <si>
    <t>Глава Администрации  Волокского сельского поселения Петрова Н.Н.</t>
  </si>
  <si>
    <t>Оказания информирования населения</t>
  </si>
  <si>
    <t>Глава Администрации Железковского сельского поселения Долотова Т.А</t>
  </si>
  <si>
    <t>Боровичский район д.Железково д.16       +7(81664)95787</t>
  </si>
  <si>
    <t>Глава Администрации Опеченского сельского поселения Панфилова С.В.</t>
  </si>
  <si>
    <t>174442, Боровичский район, с.Опеченский Посад, 1 Линия, д.18 +7(81664)93250                +7(921)0257502</t>
  </si>
  <si>
    <t>Глава Администрации Травковского сельского поселения Орлова Я.Н.</t>
  </si>
  <si>
    <t>Глава Администрации Сушанского сельского поселения  Кузяков С.А</t>
  </si>
  <si>
    <t>174420, Боровичский район, д.Коегоща, ул.Центральная, д.18а 
+7(81664)41449</t>
  </si>
  <si>
    <t>койко - мест - 409,  из них 45 дневного стационара, единиц техники -5</t>
  </si>
  <si>
    <t>главный врач ГОБУЗ «Боровичская ЦРБ»  Ладягин В.Ю.</t>
  </si>
  <si>
    <t>174411, г.Боровичи, ул.1 Мая, д.2а     +7(81664)40119  +7(81664)41552  +7(81664)42197</t>
  </si>
  <si>
    <t>174411, г.Боровичи, ул.Коммунарная, д.25/26  +7(81664)44440              +7(81664)44262</t>
  </si>
  <si>
    <t>главный редактор газеты «Красная Искра» Преображенский Б.К.</t>
  </si>
  <si>
    <t>174411, г.Боровичи, ул.А. Кузнецова, д.37     +7(81664)44722</t>
  </si>
  <si>
    <t xml:space="preserve">Глава Администрации Боровичского муниципального района, председатель комиссии по предупреждению и ликвидации чрезвычайных ситуации и обеспечению пожарной безопасности </t>
  </si>
  <si>
    <t>174411, г.Боровичи, ул.Коммунарная, д.48 +7(81664)91290</t>
  </si>
  <si>
    <t>175000, Новгородская область, п. Батецкий, ул. Советская, д. 39а  +7(921)7069738</t>
  </si>
  <si>
    <t xml:space="preserve">Заместитель министра  - директор департамента лесного хозяйства  министерства природных ресурсов, лесного хозяйства и экологии Новгородской области         </t>
  </si>
  <si>
    <t xml:space="preserve">  (контактный телефон с указанием кода города)  </t>
  </si>
  <si>
    <t>ozlnov@yandex.ru</t>
  </si>
  <si>
    <t xml:space="preserve">ozlnov@yandex.ru </t>
  </si>
  <si>
    <t>+7(911)6125489                    valdpark@mail.ru</t>
  </si>
  <si>
    <t>+7 (921)2064862           rdeysky@mail.ru</t>
  </si>
  <si>
    <t>+7(920)1677770                 oboronles@mail.ru</t>
  </si>
  <si>
    <t>58°25′65″
33°51′29″
174420, Боровичский район, д.Заречная, ул.Мелиораторов, д.25</t>
  </si>
  <si>
    <t xml:space="preserve">57°58′20″
33°14′40″
175400, г. Валдай, ул. Октябрьская , д.55
</t>
  </si>
  <si>
    <t xml:space="preserve">57°39′16″                 32°28′06″                       175310, р.п.Демянск, ул.Сосновского д.14
</t>
  </si>
  <si>
    <t xml:space="preserve">58°13′54″
32°29′49″
175460, Крестецкий район, р.п. Крестцы, ул.Островская д.63
</t>
  </si>
  <si>
    <t xml:space="preserve">58°48′23″
33°23′50″
174760,  Любытинский район, п.Любытино, ул.Транспортная д.20
</t>
  </si>
  <si>
    <t>59°07'14''
33°18'53''                    174755, Любытинский район, д. Проскурка</t>
  </si>
  <si>
    <t>57°18′26″ 
32°04′28″
175350, с.Марёво, ул. Комсомольская, д.56</t>
  </si>
  <si>
    <t xml:space="preserve">58°48′23″
33°23′50″
174760,  Любытинский район, п.Любытино, ул.Транспортная д.20
</t>
  </si>
  <si>
    <t xml:space="preserve">58°30′93″
34°36′40″
174450, Мошенской район, д. Новый поселок, ул. Кирпичная
</t>
  </si>
  <si>
    <t xml:space="preserve">58°24'03″
33°17'27″ 
174350, г.Окуловка, ул.Фрунзе, д.16А
</t>
  </si>
  <si>
    <t xml:space="preserve">57°59′24″ 
31°37′16″
175132, Парфинский район, д.Федорково, ул.Рабочая, д.14
</t>
  </si>
  <si>
    <t xml:space="preserve">57°35′05″
35°47′34″
174510, г. Пестово, ул. Меглинская, д. 8
</t>
  </si>
  <si>
    <t xml:space="preserve">57°28′30′′ 
31°06′49′′
175260, Поддорский район, с.Поддорье, ул.Полевая, д.7А
</t>
  </si>
  <si>
    <t xml:space="preserve">57°58′16″
31°24′8″
175288, Старорусский район, д. Соболево, д.32
</t>
  </si>
  <si>
    <t xml:space="preserve">58°53′37′′ 
34°30′26′′
174580, Хвойнинский район, р.п. Хвойная, ул.Советская, д.38
</t>
  </si>
  <si>
    <t xml:space="preserve">57°09′00″
31°11′00″
175270, г. Холм, ул. Съездовская, д. 33
</t>
  </si>
  <si>
    <t xml:space="preserve">Маленко 
Сергей
Григорьевич
</t>
  </si>
  <si>
    <t xml:space="preserve"> +7(81666)28672
+7(925)72716
</t>
  </si>
  <si>
    <t xml:space="preserve">57°58′04′′ 
33°15′32′′
175400, г.Валдай, Новгородская область, ул. Победы, д. 5
</t>
  </si>
  <si>
    <t xml:space="preserve">57°09′00″
31°11′00″
175271, Новгородская область, г.Холм, ул. Челпанова, д. 27
</t>
  </si>
  <si>
    <t xml:space="preserve">56°49′46″           35°55′56″
171090, Тверская область, Калининский район, д. Спичево
</t>
  </si>
  <si>
    <t>Примечание1:</t>
  </si>
  <si>
    <t>Примечание2:</t>
  </si>
  <si>
    <t>Планируется в 2022 г.: Водителей лесопожарных автоцистерн, пожарных автоцистерн (АЦЛ) - 58 (из них временных 28); трактористов лесопожарных тракторв (ТЛП) - 18 (из них временных 7).</t>
  </si>
  <si>
    <t xml:space="preserve"> ЛПС-3 типа  НОАУ "ЛПЦ-Новгородлес" 173021, Новгородский район, 7-й км. Нехинского шоссе, здание 12</t>
  </si>
  <si>
    <t>данные приведены в таблице I-6, III-4</t>
  </si>
  <si>
    <t>данные приведены в таблице III-1,III-2</t>
  </si>
  <si>
    <t>данные приведены в таблице III-1,III-4</t>
  </si>
  <si>
    <t>данные приведены в таблице  III-1</t>
  </si>
  <si>
    <t>данные приведены в таблице III-1, III-2</t>
  </si>
  <si>
    <t>данные приведены в таблице I-5, IV-1, IV-2</t>
  </si>
  <si>
    <t>данные приведены в таблице I-4, III-4</t>
  </si>
  <si>
    <t>данные приведены в таблице I-2, I-4</t>
  </si>
  <si>
    <t>лица, использующие леса, принимают участие в осуществлении мероприятий по тушению лесного пожара на соответствующем лесном участке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</si>
</sst>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.5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66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4"/>
      <color rgb="FF3C3C3C"/>
      <name val="Times New Roman"/>
      <family val="1"/>
      <charset val="204"/>
    </font>
    <font>
      <sz val="14"/>
      <color rgb="FF202124"/>
      <name val="Times New Roman"/>
      <family val="1"/>
      <charset val="204"/>
    </font>
    <font>
      <u/>
      <sz val="16"/>
      <color theme="10"/>
      <name val="Calibri"/>
      <family val="2"/>
      <scheme val="minor"/>
    </font>
    <font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/>
      </top>
      <bottom style="thin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0" fontId="9" fillId="0" borderId="0"/>
    <xf numFmtId="0" fontId="15" fillId="0" borderId="0" applyNumberFormat="0" applyFill="0" applyBorder="0" applyAlignment="0" applyProtection="0"/>
    <xf numFmtId="0" fontId="17" fillId="0" borderId="0"/>
    <xf numFmtId="0" fontId="22" fillId="0" borderId="0"/>
    <xf numFmtId="0" fontId="29" fillId="0" borderId="0"/>
    <xf numFmtId="0" fontId="22" fillId="0" borderId="0"/>
    <xf numFmtId="0" fontId="1" fillId="0" borderId="0"/>
  </cellStyleXfs>
  <cellXfs count="1483">
    <xf numFmtId="0" fontId="0" fillId="0" borderId="0" xfId="0"/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/>
    <xf numFmtId="0" fontId="2" fillId="0" borderId="0" xfId="0" applyFont="1"/>
    <xf numFmtId="0" fontId="10" fillId="0" borderId="0" xfId="0" applyFont="1"/>
    <xf numFmtId="0" fontId="7" fillId="0" borderId="0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top" wrapText="1" readingOrder="1"/>
    </xf>
    <xf numFmtId="0" fontId="7" fillId="0" borderId="7" xfId="0" applyFont="1" applyBorder="1"/>
    <xf numFmtId="49" fontId="3" fillId="0" borderId="33" xfId="0" applyNumberFormat="1" applyFont="1" applyBorder="1" applyAlignment="1">
      <alignment horizontal="center" vertical="center" textRotation="90" wrapText="1" readingOrder="1"/>
    </xf>
    <xf numFmtId="0" fontId="14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6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7" fillId="0" borderId="0" xfId="0" applyFont="1" applyFill="1"/>
    <xf numFmtId="0" fontId="23" fillId="0" borderId="0" xfId="0" applyFont="1" applyFill="1"/>
    <xf numFmtId="0" fontId="3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33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/>
    <xf numFmtId="0" fontId="24" fillId="0" borderId="0" xfId="0" applyFont="1"/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Fill="1" applyBorder="1"/>
    <xf numFmtId="0" fontId="3" fillId="0" borderId="0" xfId="0" applyFont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textRotation="90" wrapText="1" readingOrder="1"/>
    </xf>
    <xf numFmtId="0" fontId="3" fillId="0" borderId="19" xfId="0" applyFont="1" applyBorder="1" applyAlignment="1">
      <alignment horizontal="center" vertical="center" textRotation="90" wrapText="1" readingOrder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/>
    <xf numFmtId="0" fontId="3" fillId="3" borderId="46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vertical="center" wrapText="1"/>
    </xf>
    <xf numFmtId="0" fontId="7" fillId="3" borderId="0" xfId="0" applyFont="1" applyFill="1"/>
    <xf numFmtId="0" fontId="3" fillId="3" borderId="46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vertical="top"/>
    </xf>
    <xf numFmtId="0" fontId="3" fillId="3" borderId="6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8" fillId="3" borderId="50" xfId="0" applyFont="1" applyFill="1" applyBorder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67" xfId="0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78" xfId="0" applyFont="1" applyFill="1" applyBorder="1" applyAlignment="1">
      <alignment vertical="center" wrapText="1"/>
    </xf>
    <xf numFmtId="0" fontId="11" fillId="0" borderId="55" xfId="2" applyFont="1" applyFill="1" applyBorder="1" applyAlignment="1">
      <alignment horizontal="left" vertical="center"/>
    </xf>
    <xf numFmtId="0" fontId="11" fillId="0" borderId="55" xfId="2" applyFont="1" applyFill="1" applyBorder="1"/>
    <xf numFmtId="0" fontId="11" fillId="0" borderId="38" xfId="2" applyFont="1" applyFill="1" applyBorder="1"/>
    <xf numFmtId="0" fontId="7" fillId="0" borderId="0" xfId="0" applyFont="1" applyAlignment="1">
      <alignment horizontal="justify" vertical="top"/>
    </xf>
    <xf numFmtId="0" fontId="7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3" fillId="0" borderId="60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3" fillId="3" borderId="52" xfId="0" applyNumberFormat="1" applyFont="1" applyFill="1" applyBorder="1" applyAlignment="1">
      <alignment horizontal="center" vertical="center" wrapText="1"/>
    </xf>
    <xf numFmtId="0" fontId="11" fillId="3" borderId="45" xfId="2" applyFont="1" applyFill="1" applyBorder="1"/>
    <xf numFmtId="0" fontId="3" fillId="0" borderId="68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top" wrapText="1"/>
    </xf>
    <xf numFmtId="0" fontId="22" fillId="0" borderId="0" xfId="6"/>
    <xf numFmtId="0" fontId="4" fillId="0" borderId="0" xfId="6" applyFont="1" applyAlignment="1">
      <alignment vertical="center" wrapText="1"/>
    </xf>
    <xf numFmtId="0" fontId="7" fillId="0" borderId="0" xfId="6" applyFont="1"/>
    <xf numFmtId="0" fontId="7" fillId="0" borderId="0" xfId="6" applyFont="1" applyAlignment="1">
      <alignment vertical="center"/>
    </xf>
    <xf numFmtId="0" fontId="7" fillId="0" borderId="0" xfId="6" applyFont="1" applyAlignment="1">
      <alignment vertical="top"/>
    </xf>
    <xf numFmtId="0" fontId="7" fillId="0" borderId="0" xfId="6" applyFont="1" applyAlignment="1">
      <alignment horizontal="right"/>
    </xf>
    <xf numFmtId="0" fontId="3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4" borderId="0" xfId="0" applyFont="1" applyFill="1"/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9" fontId="7" fillId="0" borderId="35" xfId="0" applyNumberFormat="1" applyFont="1" applyBorder="1" applyAlignment="1">
      <alignment vertical="top" wrapText="1"/>
    </xf>
    <xf numFmtId="0" fontId="7" fillId="0" borderId="3" xfId="0" applyFont="1" applyBorder="1"/>
    <xf numFmtId="49" fontId="7" fillId="0" borderId="55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vertical="top" wrapText="1"/>
    </xf>
    <xf numFmtId="0" fontId="7" fillId="0" borderId="5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vertical="top" wrapText="1"/>
    </xf>
    <xf numFmtId="0" fontId="7" fillId="0" borderId="7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7" fillId="0" borderId="0" xfId="6" applyFont="1" applyAlignment="1">
      <alignment horizontal="right" vertical="center" wrapText="1"/>
    </xf>
    <xf numFmtId="0" fontId="7" fillId="0" borderId="33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28" xfId="6" applyFont="1" applyBorder="1" applyAlignment="1">
      <alignment horizontal="center" vertical="center" wrapText="1"/>
    </xf>
    <xf numFmtId="0" fontId="7" fillId="0" borderId="0" xfId="6" applyFont="1" applyAlignment="1">
      <alignment horizontal="justify" vertical="center"/>
    </xf>
    <xf numFmtId="0" fontId="7" fillId="0" borderId="2" xfId="6" applyFont="1" applyBorder="1" applyAlignment="1">
      <alignment horizontal="left" vertical="top" wrapText="1"/>
    </xf>
    <xf numFmtId="0" fontId="7" fillId="0" borderId="75" xfId="6" applyFont="1" applyBorder="1" applyAlignment="1">
      <alignment horizontal="left" vertical="top" wrapText="1"/>
    </xf>
    <xf numFmtId="0" fontId="7" fillId="0" borderId="3" xfId="6" applyFont="1" applyBorder="1" applyAlignment="1">
      <alignment horizontal="left" vertical="top" wrapText="1"/>
    </xf>
    <xf numFmtId="0" fontId="7" fillId="0" borderId="54" xfId="6" applyFont="1" applyBorder="1" applyAlignment="1">
      <alignment horizontal="left" vertical="top" wrapText="1"/>
    </xf>
    <xf numFmtId="0" fontId="7" fillId="0" borderId="3" xfId="6" applyFont="1" applyBorder="1"/>
    <xf numFmtId="0" fontId="7" fillId="0" borderId="4" xfId="6" applyFont="1" applyBorder="1" applyAlignment="1">
      <alignment horizontal="left" vertical="top" wrapText="1"/>
    </xf>
    <xf numFmtId="0" fontId="7" fillId="0" borderId="45" xfId="6" applyFont="1" applyBorder="1" applyAlignment="1">
      <alignment horizontal="left" vertical="top" wrapText="1"/>
    </xf>
    <xf numFmtId="0" fontId="7" fillId="0" borderId="4" xfId="6" applyFont="1" applyBorder="1" applyAlignment="1">
      <alignment horizontal="left" vertical="center" wrapText="1"/>
    </xf>
    <xf numFmtId="0" fontId="7" fillId="0" borderId="48" xfId="6" applyFont="1" applyBorder="1" applyAlignment="1">
      <alignment horizontal="justify" vertical="center"/>
    </xf>
    <xf numFmtId="0" fontId="7" fillId="0" borderId="77" xfId="6" applyFont="1" applyBorder="1" applyAlignment="1">
      <alignment horizontal="left" vertical="top" wrapText="1"/>
    </xf>
    <xf numFmtId="0" fontId="7" fillId="0" borderId="48" xfId="6" applyFont="1" applyBorder="1" applyAlignment="1">
      <alignment horizontal="left" vertical="top" wrapText="1"/>
    </xf>
    <xf numFmtId="0" fontId="7" fillId="0" borderId="74" xfId="6" applyFont="1" applyBorder="1" applyAlignment="1">
      <alignment horizontal="left" vertical="top" wrapText="1"/>
    </xf>
    <xf numFmtId="0" fontId="7" fillId="0" borderId="3" xfId="6" applyFont="1" applyBorder="1" applyAlignment="1">
      <alignment horizontal="left" vertical="center"/>
    </xf>
    <xf numFmtId="0" fontId="7" fillId="0" borderId="60" xfId="6" applyFont="1" applyBorder="1" applyAlignment="1">
      <alignment horizontal="left" vertical="top" wrapText="1"/>
    </xf>
    <xf numFmtId="0" fontId="7" fillId="0" borderId="46" xfId="6" applyFont="1" applyBorder="1" applyAlignment="1">
      <alignment horizontal="left" vertical="center" wrapText="1"/>
    </xf>
    <xf numFmtId="0" fontId="7" fillId="0" borderId="22" xfId="6" applyFont="1" applyBorder="1" applyAlignment="1">
      <alignment vertical="center" wrapText="1"/>
    </xf>
    <xf numFmtId="0" fontId="7" fillId="0" borderId="51" xfId="6" applyFont="1" applyBorder="1" applyAlignment="1">
      <alignment horizontal="left" vertical="center" wrapText="1"/>
    </xf>
    <xf numFmtId="0" fontId="7" fillId="0" borderId="51" xfId="6" applyFont="1" applyBorder="1" applyAlignment="1">
      <alignment horizontal="left" vertical="top" wrapText="1"/>
    </xf>
    <xf numFmtId="0" fontId="7" fillId="0" borderId="0" xfId="6" applyFont="1" applyAlignment="1">
      <alignment horizontal="left" vertical="top" wrapText="1"/>
    </xf>
    <xf numFmtId="0" fontId="7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8" xfId="0" quotePrefix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54" xfId="6" quotePrefix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3" fillId="0" borderId="34" xfId="0" applyNumberFormat="1" applyFont="1" applyBorder="1" applyAlignment="1">
      <alignment horizontal="center" vertical="center" textRotation="90" wrapText="1" readingOrder="1"/>
    </xf>
    <xf numFmtId="49" fontId="3" fillId="0" borderId="2" xfId="0" applyNumberFormat="1" applyFont="1" applyBorder="1" applyAlignment="1">
      <alignment horizontal="center" vertical="center" textRotation="90" wrapText="1" readingOrder="1"/>
    </xf>
    <xf numFmtId="0" fontId="3" fillId="3" borderId="31" xfId="0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left" vertical="top" wrapText="1"/>
    </xf>
    <xf numFmtId="49" fontId="3" fillId="3" borderId="75" xfId="0" quotePrefix="1" applyNumberFormat="1" applyFont="1" applyFill="1" applyBorder="1" applyAlignment="1">
      <alignment horizontal="left" vertical="top" wrapText="1"/>
    </xf>
    <xf numFmtId="0" fontId="7" fillId="0" borderId="7" xfId="0" quotePrefix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5" xfId="6" applyFont="1" applyBorder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8" fillId="0" borderId="0" xfId="0" applyNumberFormat="1" applyFont="1"/>
    <xf numFmtId="0" fontId="7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top" wrapText="1"/>
    </xf>
    <xf numFmtId="0" fontId="3" fillId="3" borderId="77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7" xfId="4" applyFont="1" applyFill="1" applyBorder="1" applyAlignment="1">
      <alignment horizontal="center" vertical="top" wrapText="1"/>
    </xf>
    <xf numFmtId="0" fontId="3" fillId="3" borderId="33" xfId="4" applyFont="1" applyFill="1" applyBorder="1" applyAlignment="1">
      <alignment horizontal="center" vertical="top" wrapText="1"/>
    </xf>
    <xf numFmtId="0" fontId="3" fillId="3" borderId="1" xfId="4" applyFont="1" applyFill="1" applyBorder="1" applyAlignment="1">
      <alignment horizontal="center" vertical="top" wrapText="1"/>
    </xf>
    <xf numFmtId="0" fontId="3" fillId="3" borderId="39" xfId="4" applyFont="1" applyFill="1" applyBorder="1" applyAlignment="1">
      <alignment horizontal="center" vertical="top" wrapText="1"/>
    </xf>
    <xf numFmtId="0" fontId="3" fillId="3" borderId="18" xfId="4" applyFont="1" applyFill="1" applyBorder="1" applyAlignment="1">
      <alignment horizontal="center" vertical="top" wrapText="1"/>
    </xf>
    <xf numFmtId="0" fontId="0" fillId="3" borderId="0" xfId="0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7" xfId="0" applyFont="1" applyFill="1" applyBorder="1" applyAlignment="1">
      <alignment horizontal="center" wrapText="1"/>
    </xf>
    <xf numFmtId="14" fontId="7" fillId="3" borderId="7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left" vertical="center" wrapText="1"/>
    </xf>
    <xf numFmtId="0" fontId="11" fillId="3" borderId="75" xfId="0" applyFont="1" applyFill="1" applyBorder="1"/>
    <xf numFmtId="0" fontId="11" fillId="3" borderId="54" xfId="0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11" fillId="3" borderId="38" xfId="2" applyFont="1" applyFill="1" applyBorder="1" applyAlignment="1">
      <alignment vertical="center"/>
    </xf>
    <xf numFmtId="49" fontId="3" fillId="3" borderId="35" xfId="0" applyNumberFormat="1" applyFont="1" applyFill="1" applyBorder="1" applyAlignment="1">
      <alignment horizontal="left" vertical="top" wrapText="1"/>
    </xf>
    <xf numFmtId="0" fontId="11" fillId="3" borderId="38" xfId="2" applyFont="1" applyFill="1" applyBorder="1"/>
    <xf numFmtId="49" fontId="3" fillId="3" borderId="35" xfId="0" quotePrefix="1" applyNumberFormat="1" applyFont="1" applyFill="1" applyBorder="1" applyAlignment="1">
      <alignment horizontal="left" vertical="top" wrapText="1"/>
    </xf>
    <xf numFmtId="0" fontId="11" fillId="3" borderId="55" xfId="2" applyFont="1" applyFill="1" applyBorder="1"/>
    <xf numFmtId="0" fontId="3" fillId="3" borderId="38" xfId="2" applyFont="1" applyFill="1" applyBorder="1"/>
    <xf numFmtId="0" fontId="3" fillId="3" borderId="55" xfId="0" applyFont="1" applyFill="1" applyBorder="1"/>
    <xf numFmtId="0" fontId="11" fillId="3" borderId="0" xfId="3" applyFont="1" applyFill="1"/>
    <xf numFmtId="49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justify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quotePrefix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justify" vertical="top" wrapText="1"/>
    </xf>
    <xf numFmtId="49" fontId="3" fillId="3" borderId="1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5" xfId="0" applyFont="1" applyFill="1" applyBorder="1" applyAlignment="1">
      <alignment vertical="top" wrapText="1"/>
    </xf>
    <xf numFmtId="49" fontId="3" fillId="3" borderId="55" xfId="0" applyNumberFormat="1" applyFont="1" applyFill="1" applyBorder="1" applyAlignment="1">
      <alignment vertical="top" wrapText="1"/>
    </xf>
    <xf numFmtId="49" fontId="3" fillId="3" borderId="71" xfId="0" applyNumberFormat="1" applyFont="1" applyFill="1" applyBorder="1" applyAlignment="1">
      <alignment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 wrapText="1"/>
    </xf>
    <xf numFmtId="0" fontId="3" fillId="3" borderId="39" xfId="0" applyFont="1" applyFill="1" applyBorder="1" applyAlignment="1">
      <alignment horizontal="center" vertical="center" wrapText="1"/>
    </xf>
    <xf numFmtId="0" fontId="7" fillId="3" borderId="18" xfId="0" quotePrefix="1" applyFont="1" applyFill="1" applyBorder="1" applyAlignment="1">
      <alignment vertical="top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justify" vertical="center"/>
    </xf>
    <xf numFmtId="0" fontId="3" fillId="3" borderId="38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38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/>
    </xf>
    <xf numFmtId="0" fontId="3" fillId="3" borderId="28" xfId="0" applyFont="1" applyFill="1" applyBorder="1" applyAlignment="1">
      <alignment horizontal="left" vertical="top"/>
    </xf>
    <xf numFmtId="0" fontId="3" fillId="3" borderId="1" xfId="0" quotePrefix="1" applyFont="1" applyFill="1" applyBorder="1" applyAlignment="1">
      <alignment vertical="top"/>
    </xf>
    <xf numFmtId="0" fontId="11" fillId="3" borderId="1" xfId="0" applyFont="1" applyFill="1" applyBorder="1" applyAlignment="1">
      <alignment wrapText="1"/>
    </xf>
    <xf numFmtId="0" fontId="11" fillId="3" borderId="28" xfId="0" applyFont="1" applyFill="1" applyBorder="1" applyAlignment="1">
      <alignment vertical="top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wrapText="1"/>
    </xf>
    <xf numFmtId="0" fontId="3" fillId="3" borderId="19" xfId="0" applyFont="1" applyFill="1" applyBorder="1" applyAlignment="1">
      <alignment vertical="top"/>
    </xf>
    <xf numFmtId="0" fontId="6" fillId="3" borderId="18" xfId="0" quotePrefix="1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left" vertical="top"/>
    </xf>
    <xf numFmtId="0" fontId="3" fillId="3" borderId="4" xfId="0" quotePrefix="1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left" vertical="top"/>
    </xf>
    <xf numFmtId="0" fontId="3" fillId="3" borderId="35" xfId="0" applyFont="1" applyFill="1" applyBorder="1" applyAlignment="1">
      <alignment vertical="top"/>
    </xf>
    <xf numFmtId="0" fontId="11" fillId="3" borderId="25" xfId="0" applyFont="1" applyFill="1" applyBorder="1" applyAlignment="1">
      <alignment horizontal="left" vertical="top" wrapText="1"/>
    </xf>
    <xf numFmtId="0" fontId="11" fillId="3" borderId="26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8" xfId="0" quotePrefix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/>
    </xf>
    <xf numFmtId="49" fontId="3" fillId="3" borderId="1" xfId="0" quotePrefix="1" applyNumberFormat="1" applyFont="1" applyFill="1" applyBorder="1" applyAlignment="1">
      <alignment vertical="top"/>
    </xf>
    <xf numFmtId="49" fontId="3" fillId="3" borderId="18" xfId="0" applyNumberFormat="1" applyFont="1" applyFill="1" applyBorder="1" applyAlignment="1">
      <alignment horizontal="left" vertical="top" wrapText="1"/>
    </xf>
    <xf numFmtId="0" fontId="3" fillId="3" borderId="63" xfId="0" applyFont="1" applyFill="1" applyBorder="1" applyAlignment="1">
      <alignment vertical="top" wrapText="1"/>
    </xf>
    <xf numFmtId="0" fontId="3" fillId="3" borderId="60" xfId="0" applyFont="1" applyFill="1" applyBorder="1" applyAlignment="1">
      <alignment horizontal="left" vertical="top" wrapText="1"/>
    </xf>
    <xf numFmtId="0" fontId="3" fillId="3" borderId="7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vertical="top"/>
    </xf>
    <xf numFmtId="0" fontId="3" fillId="3" borderId="38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11" fillId="3" borderId="18" xfId="0" applyFont="1" applyFill="1" applyBorder="1" applyAlignment="1">
      <alignment horizontal="left" vertical="center" wrapText="1"/>
    </xf>
    <xf numFmtId="0" fontId="3" fillId="3" borderId="18" xfId="0" quotePrefix="1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1" xfId="1" applyFont="1" applyFill="1" applyBorder="1"/>
    <xf numFmtId="0" fontId="4" fillId="3" borderId="22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4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28" xfId="0" applyNumberFormat="1" applyFont="1" applyFill="1" applyBorder="1" applyAlignment="1">
      <alignment horizontal="left" vertical="center" wrapText="1"/>
    </xf>
    <xf numFmtId="49" fontId="3" fillId="3" borderId="28" xfId="0" quotePrefix="1" applyNumberFormat="1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0" xfId="0" quotePrefix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left" vertical="center" wrapText="1"/>
    </xf>
    <xf numFmtId="0" fontId="7" fillId="3" borderId="79" xfId="0" applyFont="1" applyFill="1" applyBorder="1" applyAlignment="1">
      <alignment horizontal="left" vertical="center" wrapText="1"/>
    </xf>
    <xf numFmtId="49" fontId="3" fillId="3" borderId="19" xfId="0" quotePrefix="1" applyNumberFormat="1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top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left" vertical="center" wrapText="1"/>
    </xf>
    <xf numFmtId="0" fontId="3" fillId="3" borderId="72" xfId="0" applyFont="1" applyFill="1" applyBorder="1" applyAlignment="1">
      <alignment horizontal="left" vertical="top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left" vertical="center" wrapText="1"/>
    </xf>
    <xf numFmtId="0" fontId="3" fillId="3" borderId="7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wrapText="1"/>
    </xf>
    <xf numFmtId="0" fontId="4" fillId="3" borderId="61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18" fillId="3" borderId="31" xfId="3" applyFont="1" applyFill="1" applyBorder="1" applyAlignment="1">
      <alignment horizontal="center" vertical="center" wrapText="1"/>
    </xf>
    <xf numFmtId="0" fontId="18" fillId="3" borderId="26" xfId="3" applyFont="1" applyFill="1" applyBorder="1" applyAlignment="1">
      <alignment horizontal="center" vertical="center" wrapText="1"/>
    </xf>
    <xf numFmtId="0" fontId="18" fillId="3" borderId="24" xfId="3" applyFont="1" applyFill="1" applyBorder="1" applyAlignment="1">
      <alignment horizontal="center" vertical="center" wrapText="1"/>
    </xf>
    <xf numFmtId="0" fontId="18" fillId="3" borderId="25" xfId="3" applyFont="1" applyFill="1" applyBorder="1" applyAlignment="1">
      <alignment horizontal="center" vertical="center" wrapText="1"/>
    </xf>
    <xf numFmtId="0" fontId="18" fillId="3" borderId="33" xfId="3" applyFont="1" applyFill="1" applyBorder="1" applyAlignment="1">
      <alignment horizontal="center" vertical="center" wrapText="1"/>
    </xf>
    <xf numFmtId="0" fontId="18" fillId="3" borderId="28" xfId="3" applyFont="1" applyFill="1" applyBorder="1" applyAlignment="1">
      <alignment horizontal="center" vertical="center" wrapText="1"/>
    </xf>
    <xf numFmtId="0" fontId="18" fillId="3" borderId="6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8" fillId="3" borderId="39" xfId="3" applyFont="1" applyFill="1" applyBorder="1" applyAlignment="1">
      <alignment horizontal="center" vertical="center"/>
    </xf>
    <xf numFmtId="0" fontId="18" fillId="3" borderId="19" xfId="3" applyFont="1" applyFill="1" applyBorder="1" applyAlignment="1">
      <alignment horizontal="center" vertical="center"/>
    </xf>
    <xf numFmtId="0" fontId="18" fillId="3" borderId="17" xfId="3" applyFont="1" applyFill="1" applyBorder="1" applyAlignment="1">
      <alignment horizontal="center" vertical="center"/>
    </xf>
    <xf numFmtId="0" fontId="18" fillId="3" borderId="18" xfId="3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18" fillId="3" borderId="46" xfId="3" applyFont="1" applyFill="1" applyBorder="1" applyAlignment="1">
      <alignment horizontal="center" vertical="center" wrapText="1"/>
    </xf>
    <xf numFmtId="0" fontId="18" fillId="3" borderId="23" xfId="3" applyFont="1" applyFill="1" applyBorder="1" applyAlignment="1">
      <alignment horizontal="center" vertical="center" wrapText="1"/>
    </xf>
    <xf numFmtId="0" fontId="18" fillId="3" borderId="21" xfId="3" applyFont="1" applyFill="1" applyBorder="1" applyAlignment="1">
      <alignment horizontal="center" vertical="center" wrapText="1"/>
    </xf>
    <xf numFmtId="0" fontId="18" fillId="3" borderId="22" xfId="3" applyFont="1" applyFill="1" applyBorder="1" applyAlignment="1">
      <alignment horizontal="center" vertical="center" wrapText="1"/>
    </xf>
    <xf numFmtId="0" fontId="18" fillId="3" borderId="22" xfId="3" applyFont="1" applyFill="1" applyBorder="1" applyAlignment="1">
      <alignment wrapText="1"/>
    </xf>
    <xf numFmtId="0" fontId="18" fillId="3" borderId="31" xfId="3" applyFont="1" applyFill="1" applyBorder="1" applyAlignment="1">
      <alignment horizontal="center" vertical="center"/>
    </xf>
    <xf numFmtId="0" fontId="18" fillId="3" borderId="26" xfId="3" applyFont="1" applyFill="1" applyBorder="1" applyAlignment="1">
      <alignment horizontal="center" vertical="center"/>
    </xf>
    <xf numFmtId="0" fontId="18" fillId="3" borderId="24" xfId="3" applyFont="1" applyFill="1" applyBorder="1" applyAlignment="1">
      <alignment horizontal="center" vertical="center"/>
    </xf>
    <xf numFmtId="0" fontId="18" fillId="3" borderId="25" xfId="3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18" fillId="3" borderId="33" xfId="3" applyFont="1" applyFill="1" applyBorder="1" applyAlignment="1">
      <alignment horizontal="center" vertical="center"/>
    </xf>
    <xf numFmtId="0" fontId="18" fillId="3" borderId="28" xfId="3" applyFont="1" applyFill="1" applyBorder="1" applyAlignment="1">
      <alignment horizontal="center" vertical="center"/>
    </xf>
    <xf numFmtId="0" fontId="18" fillId="3" borderId="6" xfId="3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wrapText="1"/>
    </xf>
    <xf numFmtId="0" fontId="18" fillId="3" borderId="37" xfId="3" applyFont="1" applyFill="1" applyBorder="1" applyAlignment="1">
      <alignment horizontal="center" vertical="center"/>
    </xf>
    <xf numFmtId="0" fontId="18" fillId="3" borderId="38" xfId="3" applyFont="1" applyFill="1" applyBorder="1" applyAlignment="1">
      <alignment horizontal="center" vertical="center"/>
    </xf>
    <xf numFmtId="0" fontId="18" fillId="3" borderId="10" xfId="3" applyFont="1" applyFill="1" applyBorder="1" applyAlignment="1">
      <alignment horizontal="center" vertical="center"/>
    </xf>
    <xf numFmtId="0" fontId="18" fillId="3" borderId="4" xfId="3" applyFont="1" applyFill="1" applyBorder="1" applyAlignment="1">
      <alignment horizontal="center" vertical="center"/>
    </xf>
    <xf numFmtId="0" fontId="18" fillId="3" borderId="34" xfId="3" applyFont="1" applyFill="1" applyBorder="1" applyAlignment="1">
      <alignment horizontal="center" vertical="center"/>
    </xf>
    <xf numFmtId="0" fontId="18" fillId="3" borderId="35" xfId="3" applyFont="1" applyFill="1" applyBorder="1" applyAlignment="1">
      <alignment horizontal="center" vertical="center"/>
    </xf>
    <xf numFmtId="0" fontId="18" fillId="3" borderId="8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/>
    </xf>
    <xf numFmtId="0" fontId="18" fillId="3" borderId="21" xfId="3" applyFont="1" applyFill="1" applyBorder="1" applyAlignment="1">
      <alignment vertical="center" wrapText="1"/>
    </xf>
    <xf numFmtId="0" fontId="18" fillId="3" borderId="56" xfId="3" applyFont="1" applyFill="1" applyBorder="1" applyAlignment="1">
      <alignment horizontal="center" vertical="center"/>
    </xf>
    <xf numFmtId="0" fontId="18" fillId="3" borderId="55" xfId="3" applyFont="1" applyFill="1" applyBorder="1" applyAlignment="1">
      <alignment horizontal="center" vertical="center"/>
    </xf>
    <xf numFmtId="0" fontId="18" fillId="3" borderId="74" xfId="3" applyFont="1" applyFill="1" applyBorder="1" applyAlignment="1">
      <alignment horizontal="center" vertical="center"/>
    </xf>
    <xf numFmtId="0" fontId="18" fillId="3" borderId="3" xfId="3" applyFont="1" applyFill="1" applyBorder="1" applyAlignment="1">
      <alignment horizontal="center" vertical="center"/>
    </xf>
    <xf numFmtId="0" fontId="18" fillId="3" borderId="37" xfId="3" applyFont="1" applyFill="1" applyBorder="1" applyAlignment="1">
      <alignment horizontal="center" vertical="center" wrapText="1"/>
    </xf>
    <xf numFmtId="0" fontId="18" fillId="3" borderId="38" xfId="3" applyFont="1" applyFill="1" applyBorder="1" applyAlignment="1">
      <alignment horizontal="center" vertical="center" wrapText="1"/>
    </xf>
    <xf numFmtId="0" fontId="18" fillId="3" borderId="10" xfId="3" applyFont="1" applyFill="1" applyBorder="1" applyAlignment="1">
      <alignment horizontal="center"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18" fillId="3" borderId="56" xfId="3" applyFont="1" applyFill="1" applyBorder="1" applyAlignment="1">
      <alignment horizontal="center" vertical="center" wrapText="1"/>
    </xf>
    <xf numFmtId="0" fontId="18" fillId="3" borderId="55" xfId="3" applyFont="1" applyFill="1" applyBorder="1" applyAlignment="1">
      <alignment horizontal="center" vertical="center" wrapText="1"/>
    </xf>
    <xf numFmtId="0" fontId="18" fillId="3" borderId="74" xfId="3" applyFont="1" applyFill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vertical="center" wrapText="1"/>
    </xf>
    <xf numFmtId="0" fontId="7" fillId="3" borderId="51" xfId="0" applyFont="1" applyFill="1" applyBorder="1"/>
    <xf numFmtId="0" fontId="3" fillId="3" borderId="22" xfId="0" applyFont="1" applyFill="1" applyBorder="1"/>
    <xf numFmtId="0" fontId="3" fillId="3" borderId="60" xfId="0" applyFont="1" applyFill="1" applyBorder="1" applyAlignment="1">
      <alignment wrapText="1"/>
    </xf>
    <xf numFmtId="0" fontId="3" fillId="3" borderId="60" xfId="0" applyFont="1" applyFill="1" applyBorder="1"/>
    <xf numFmtId="0" fontId="4" fillId="3" borderId="76" xfId="0" applyFont="1" applyFill="1" applyBorder="1" applyAlignment="1">
      <alignment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vertical="top" wrapText="1"/>
    </xf>
    <xf numFmtId="0" fontId="3" fillId="3" borderId="7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vertical="top" wrapText="1"/>
    </xf>
    <xf numFmtId="0" fontId="11" fillId="3" borderId="31" xfId="3" applyFont="1" applyFill="1" applyBorder="1" applyAlignment="1">
      <alignment horizontal="center" vertical="top" wrapText="1"/>
    </xf>
    <xf numFmtId="0" fontId="11" fillId="3" borderId="26" xfId="3" applyFont="1" applyFill="1" applyBorder="1" applyAlignment="1">
      <alignment horizontal="center" vertical="top" wrapText="1"/>
    </xf>
    <xf numFmtId="0" fontId="11" fillId="3" borderId="24" xfId="3" applyFont="1" applyFill="1" applyBorder="1" applyAlignment="1">
      <alignment horizontal="center" vertical="top" wrapText="1"/>
    </xf>
    <xf numFmtId="0" fontId="11" fillId="3" borderId="25" xfId="3" applyFont="1" applyFill="1" applyBorder="1" applyAlignment="1">
      <alignment horizontal="center" vertical="top" wrapText="1"/>
    </xf>
    <xf numFmtId="0" fontId="11" fillId="3" borderId="33" xfId="3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horizontal="center" vertical="center" wrapText="1"/>
    </xf>
    <xf numFmtId="0" fontId="8" fillId="3" borderId="46" xfId="0" applyFont="1" applyFill="1" applyBorder="1"/>
    <xf numFmtId="0" fontId="3" fillId="3" borderId="2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vertical="top"/>
    </xf>
    <xf numFmtId="0" fontId="3" fillId="3" borderId="11" xfId="0" applyFont="1" applyFill="1" applyBorder="1" applyAlignment="1">
      <alignment horizontal="left" vertical="center" wrapText="1" readingOrder="1"/>
    </xf>
    <xf numFmtId="0" fontId="3" fillId="3" borderId="27" xfId="0" applyFont="1" applyFill="1" applyBorder="1" applyAlignment="1">
      <alignment horizontal="left" vertical="center" wrapText="1" readingOrder="1"/>
    </xf>
    <xf numFmtId="0" fontId="3" fillId="3" borderId="30" xfId="0" applyFont="1" applyFill="1" applyBorder="1" applyAlignment="1">
      <alignment horizontal="left" vertical="center" wrapText="1" readingOrder="1"/>
    </xf>
    <xf numFmtId="0" fontId="3" fillId="3" borderId="15" xfId="0" applyFont="1" applyFill="1" applyBorder="1" applyAlignment="1">
      <alignment horizontal="left" vertical="center" wrapText="1" readingOrder="1"/>
    </xf>
    <xf numFmtId="0" fontId="3" fillId="3" borderId="57" xfId="0" applyFont="1" applyFill="1" applyBorder="1" applyAlignment="1">
      <alignment horizontal="left" vertical="center" wrapText="1" readingOrder="1"/>
    </xf>
    <xf numFmtId="0" fontId="3" fillId="3" borderId="29" xfId="0" applyFont="1" applyFill="1" applyBorder="1" applyAlignment="1">
      <alignment horizontal="left" vertical="center" wrapText="1" readingOrder="1"/>
    </xf>
    <xf numFmtId="0" fontId="11" fillId="3" borderId="27" xfId="0" applyFont="1" applyFill="1" applyBorder="1" applyAlignment="1">
      <alignment horizontal="left" vertical="center" wrapText="1" readingOrder="1"/>
    </xf>
    <xf numFmtId="0" fontId="3" fillId="3" borderId="3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52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left" vertical="center" wrapText="1" readingOrder="1"/>
    </xf>
    <xf numFmtId="0" fontId="3" fillId="3" borderId="6" xfId="0" applyFont="1" applyFill="1" applyBorder="1" applyAlignment="1">
      <alignment horizontal="left" vertical="center" wrapText="1" readingOrder="1"/>
    </xf>
    <xf numFmtId="0" fontId="11" fillId="3" borderId="6" xfId="0" applyFont="1" applyFill="1" applyBorder="1" applyAlignment="1">
      <alignment horizontal="left" vertical="center" wrapText="1" readingOrder="1"/>
    </xf>
    <xf numFmtId="0" fontId="3" fillId="3" borderId="17" xfId="0" applyFont="1" applyFill="1" applyBorder="1" applyAlignment="1">
      <alignment horizontal="left" vertical="center" wrapText="1" readingOrder="1"/>
    </xf>
    <xf numFmtId="0" fontId="10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0" borderId="62" xfId="0" applyFont="1" applyBorder="1" applyAlignment="1">
      <alignment horizontal="center" vertical="center" wrapText="1"/>
    </xf>
    <xf numFmtId="0" fontId="3" fillId="3" borderId="37" xfId="4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/>
    </xf>
    <xf numFmtId="0" fontId="3" fillId="3" borderId="38" xfId="4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0" fontId="3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justify" vertical="center" wrapText="1"/>
    </xf>
    <xf numFmtId="0" fontId="31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7" fillId="2" borderId="1" xfId="6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quotePrefix="1" applyFont="1" applyFill="1" applyBorder="1" applyAlignment="1">
      <alignment vertical="top"/>
    </xf>
    <xf numFmtId="49" fontId="3" fillId="3" borderId="2" xfId="0" quotePrefix="1" applyNumberFormat="1" applyFont="1" applyFill="1" applyBorder="1" applyAlignment="1">
      <alignment vertical="top"/>
    </xf>
    <xf numFmtId="0" fontId="3" fillId="3" borderId="2" xfId="0" quotePrefix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22" fillId="0" borderId="0" xfId="6" applyAlignment="1">
      <alignment vertical="center"/>
    </xf>
    <xf numFmtId="0" fontId="22" fillId="3" borderId="0" xfId="6" applyFill="1"/>
    <xf numFmtId="0" fontId="8" fillId="0" borderId="0" xfId="6" applyFont="1"/>
    <xf numFmtId="0" fontId="7" fillId="3" borderId="7" xfId="6" applyFont="1" applyFill="1" applyBorder="1" applyAlignment="1">
      <alignment horizontal="center"/>
    </xf>
    <xf numFmtId="0" fontId="22" fillId="3" borderId="0" xfId="6" applyFill="1" applyAlignment="1">
      <alignment vertical="top"/>
    </xf>
    <xf numFmtId="0" fontId="22" fillId="3" borderId="0" xfId="6" applyFill="1" applyAlignment="1">
      <alignment horizontal="center" vertical="top"/>
    </xf>
    <xf numFmtId="0" fontId="3" fillId="3" borderId="0" xfId="6" applyFont="1" applyFill="1" applyAlignment="1">
      <alignment horizontal="left" wrapText="1"/>
    </xf>
    <xf numFmtId="0" fontId="3" fillId="3" borderId="0" xfId="6" applyFont="1" applyFill="1" applyAlignment="1">
      <alignment horizontal="center" vertical="top" wrapText="1"/>
    </xf>
    <xf numFmtId="0" fontId="3" fillId="3" borderId="31" xfId="6" applyFont="1" applyFill="1" applyBorder="1" applyAlignment="1">
      <alignment horizontal="center" vertical="top" wrapText="1"/>
    </xf>
    <xf numFmtId="0" fontId="3" fillId="3" borderId="33" xfId="6" applyFont="1" applyFill="1" applyBorder="1" applyAlignment="1">
      <alignment horizontal="center" vertical="top" wrapText="1"/>
    </xf>
    <xf numFmtId="0" fontId="3" fillId="0" borderId="0" xfId="6" applyFont="1" applyBorder="1" applyAlignment="1">
      <alignment vertical="center" wrapText="1"/>
    </xf>
    <xf numFmtId="0" fontId="3" fillId="3" borderId="26" xfId="6" applyFont="1" applyFill="1" applyBorder="1" applyAlignment="1">
      <alignment horizontal="left" vertical="top" wrapText="1"/>
    </xf>
    <xf numFmtId="2" fontId="22" fillId="3" borderId="0" xfId="6" applyNumberFormat="1" applyFill="1" applyAlignment="1">
      <alignment wrapText="1"/>
    </xf>
    <xf numFmtId="0" fontId="3" fillId="3" borderId="34" xfId="6" applyFont="1" applyFill="1" applyBorder="1" applyAlignment="1">
      <alignment horizontal="center" vertical="top" wrapText="1"/>
    </xf>
    <xf numFmtId="0" fontId="3" fillId="3" borderId="37" xfId="6" applyFont="1" applyFill="1" applyBorder="1" applyAlignment="1">
      <alignment horizontal="center" vertical="top" wrapText="1"/>
    </xf>
    <xf numFmtId="0" fontId="3" fillId="3" borderId="33" xfId="6" applyFont="1" applyFill="1" applyBorder="1" applyAlignment="1">
      <alignment horizontal="center" vertical="top" wrapText="1"/>
    </xf>
    <xf numFmtId="0" fontId="3" fillId="3" borderId="42" xfId="6" applyFont="1" applyFill="1" applyBorder="1" applyAlignment="1">
      <alignment horizontal="left" vertical="top" wrapText="1"/>
    </xf>
    <xf numFmtId="0" fontId="3" fillId="3" borderId="71" xfId="6" applyFont="1" applyFill="1" applyBorder="1" applyAlignment="1">
      <alignment vertical="top" wrapText="1"/>
    </xf>
    <xf numFmtId="0" fontId="3" fillId="3" borderId="38" xfId="6" applyFont="1" applyFill="1" applyBorder="1" applyAlignment="1">
      <alignment vertical="top" wrapText="1"/>
    </xf>
    <xf numFmtId="0" fontId="3" fillId="3" borderId="35" xfId="6" applyFont="1" applyFill="1" applyBorder="1" applyAlignment="1">
      <alignment vertical="top" wrapText="1"/>
    </xf>
    <xf numFmtId="0" fontId="3" fillId="3" borderId="19" xfId="6" applyFont="1" applyFill="1" applyBorder="1" applyAlignment="1">
      <alignment horizontal="left" vertical="top" wrapText="1"/>
    </xf>
    <xf numFmtId="0" fontId="3" fillId="3" borderId="39" xfId="6" applyFont="1" applyFill="1" applyBorder="1" applyAlignment="1">
      <alignment horizontal="center" vertical="top" wrapText="1"/>
    </xf>
    <xf numFmtId="0" fontId="3" fillId="0" borderId="0" xfId="6" applyFont="1"/>
    <xf numFmtId="0" fontId="3" fillId="3" borderId="68" xfId="6" applyFont="1" applyFill="1" applyBorder="1" applyAlignment="1">
      <alignment horizontal="center" vertical="top" wrapText="1"/>
    </xf>
    <xf numFmtId="0" fontId="3" fillId="3" borderId="47" xfId="6" applyFont="1" applyFill="1" applyBorder="1" applyAlignment="1">
      <alignment horizontal="center" vertical="top" wrapText="1"/>
    </xf>
    <xf numFmtId="0" fontId="3" fillId="3" borderId="56" xfId="6" applyFont="1" applyFill="1" applyBorder="1" applyAlignment="1">
      <alignment horizontal="center" vertical="top" wrapText="1"/>
    </xf>
    <xf numFmtId="0" fontId="3" fillId="3" borderId="1" xfId="6" applyFont="1" applyFill="1" applyBorder="1" applyAlignment="1">
      <alignment horizontal="center" vertical="top" wrapText="1"/>
    </xf>
    <xf numFmtId="0" fontId="3" fillId="0" borderId="0" xfId="6" applyFont="1" applyAlignment="1">
      <alignment vertical="center" wrapText="1"/>
    </xf>
    <xf numFmtId="0" fontId="3" fillId="0" borderId="0" xfId="6" applyFont="1" applyAlignment="1">
      <alignment vertical="center"/>
    </xf>
    <xf numFmtId="0" fontId="3" fillId="3" borderId="3" xfId="6" applyFont="1" applyFill="1" applyBorder="1" applyAlignment="1">
      <alignment horizontal="center" vertical="top" wrapText="1"/>
    </xf>
    <xf numFmtId="0" fontId="3" fillId="3" borderId="2" xfId="6" applyFont="1" applyFill="1" applyBorder="1" applyAlignment="1">
      <alignment horizontal="center" vertical="top" wrapText="1"/>
    </xf>
    <xf numFmtId="0" fontId="3" fillId="3" borderId="33" xfId="6" applyFont="1" applyFill="1" applyBorder="1" applyAlignment="1">
      <alignment horizontal="center" vertical="top"/>
    </xf>
    <xf numFmtId="0" fontId="3" fillId="3" borderId="49" xfId="6" quotePrefix="1" applyFont="1" applyFill="1" applyBorder="1" applyAlignment="1">
      <alignment horizontal="left" vertical="top" wrapText="1"/>
    </xf>
    <xf numFmtId="0" fontId="3" fillId="3" borderId="31" xfId="6" applyFont="1" applyFill="1" applyBorder="1" applyAlignment="1">
      <alignment horizontal="center" vertical="top"/>
    </xf>
    <xf numFmtId="0" fontId="3" fillId="3" borderId="1" xfId="6" applyFont="1" applyFill="1" applyBorder="1" applyAlignment="1">
      <alignment vertical="top" wrapText="1"/>
    </xf>
    <xf numFmtId="0" fontId="3" fillId="3" borderId="32" xfId="6" applyFont="1" applyFill="1" applyBorder="1" applyAlignment="1">
      <alignment vertical="top" wrapText="1"/>
    </xf>
    <xf numFmtId="0" fontId="3" fillId="3" borderId="37" xfId="6" applyFont="1" applyFill="1" applyBorder="1" applyAlignment="1">
      <alignment vertical="top" wrapText="1"/>
    </xf>
    <xf numFmtId="0" fontId="3" fillId="3" borderId="34" xfId="6" applyFont="1" applyFill="1" applyBorder="1" applyAlignment="1">
      <alignment horizontal="center" vertical="center" wrapText="1"/>
    </xf>
    <xf numFmtId="0" fontId="3" fillId="3" borderId="69" xfId="6" applyFont="1" applyFill="1" applyBorder="1" applyAlignment="1">
      <alignment vertical="top" wrapText="1"/>
    </xf>
    <xf numFmtId="0" fontId="3" fillId="3" borderId="4" xfId="6" applyFont="1" applyFill="1" applyBorder="1" applyAlignment="1">
      <alignment horizontal="center" vertical="top"/>
    </xf>
    <xf numFmtId="0" fontId="3" fillId="3" borderId="1" xfId="6" applyFont="1" applyFill="1" applyBorder="1" applyAlignment="1">
      <alignment horizontal="center" vertical="top"/>
    </xf>
    <xf numFmtId="0" fontId="6" fillId="3" borderId="1" xfId="6" applyFont="1" applyFill="1" applyBorder="1" applyAlignment="1">
      <alignment horizontal="left" vertical="top" wrapText="1"/>
    </xf>
    <xf numFmtId="0" fontId="3" fillId="3" borderId="18" xfId="6" quotePrefix="1" applyFont="1" applyFill="1" applyBorder="1" applyAlignment="1">
      <alignment horizontal="left" vertical="top" wrapText="1"/>
    </xf>
    <xf numFmtId="0" fontId="25" fillId="0" borderId="0" xfId="6" applyFont="1" applyAlignment="1">
      <alignment vertical="center" wrapText="1"/>
    </xf>
    <xf numFmtId="0" fontId="3" fillId="3" borderId="13" xfId="6" applyFont="1" applyFill="1" applyBorder="1" applyAlignment="1">
      <alignment horizontal="center" vertical="top" wrapText="1"/>
    </xf>
    <xf numFmtId="0" fontId="3" fillId="3" borderId="28" xfId="6" applyFont="1" applyFill="1" applyBorder="1" applyAlignment="1" applyProtection="1">
      <alignment horizontal="left" vertical="top" wrapText="1"/>
      <protection locked="0"/>
    </xf>
    <xf numFmtId="0" fontId="3" fillId="0" borderId="55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56" xfId="6" applyFont="1" applyBorder="1" applyAlignment="1">
      <alignment horizontal="center" vertical="center" wrapText="1"/>
    </xf>
    <xf numFmtId="0" fontId="3" fillId="0" borderId="0" xfId="6" applyFont="1" applyAlignment="1">
      <alignment horizontal="right"/>
    </xf>
    <xf numFmtId="0" fontId="4" fillId="0" borderId="0" xfId="6" applyFont="1" applyBorder="1" applyAlignment="1">
      <alignment vertical="center"/>
    </xf>
    <xf numFmtId="0" fontId="3" fillId="0" borderId="1" xfId="7" quotePrefix="1" applyFont="1" applyBorder="1" applyAlignment="1">
      <alignment horizontal="left" vertical="top" wrapText="1"/>
    </xf>
    <xf numFmtId="0" fontId="3" fillId="3" borderId="10" xfId="6" applyFont="1" applyFill="1" applyBorder="1" applyAlignment="1">
      <alignment horizontal="center" vertical="top" wrapText="1"/>
    </xf>
    <xf numFmtId="0" fontId="3" fillId="3" borderId="37" xfId="6" applyFont="1" applyFill="1" applyBorder="1" applyAlignment="1">
      <alignment horizontal="center" vertical="top" wrapText="1"/>
    </xf>
    <xf numFmtId="0" fontId="3" fillId="3" borderId="33" xfId="6" applyFont="1" applyFill="1" applyBorder="1" applyAlignment="1">
      <alignment horizontal="center" vertical="top" wrapText="1"/>
    </xf>
    <xf numFmtId="0" fontId="3" fillId="3" borderId="28" xfId="6" applyFont="1" applyFill="1" applyBorder="1" applyAlignment="1">
      <alignment horizontal="left" vertical="top" wrapText="1"/>
    </xf>
    <xf numFmtId="0" fontId="3" fillId="3" borderId="35" xfId="6" quotePrefix="1" applyFont="1" applyFill="1" applyBorder="1" applyAlignment="1">
      <alignment vertical="top" wrapText="1"/>
    </xf>
    <xf numFmtId="0" fontId="3" fillId="3" borderId="5" xfId="6" applyFont="1" applyFill="1" applyBorder="1" applyAlignment="1">
      <alignment horizontal="left" vertical="top" wrapText="1"/>
    </xf>
    <xf numFmtId="0" fontId="3" fillId="3" borderId="2" xfId="6" applyFont="1" applyFill="1" applyBorder="1" applyAlignment="1">
      <alignment horizontal="left" vertical="top" wrapText="1"/>
    </xf>
    <xf numFmtId="0" fontId="3" fillId="3" borderId="3" xfId="6" applyFont="1" applyFill="1" applyBorder="1" applyAlignment="1">
      <alignment horizontal="left" vertical="top" wrapText="1"/>
    </xf>
    <xf numFmtId="0" fontId="3" fillId="3" borderId="4" xfId="6" applyFont="1" applyFill="1" applyBorder="1" applyAlignment="1">
      <alignment horizontal="left" vertical="top" wrapText="1"/>
    </xf>
    <xf numFmtId="0" fontId="3" fillId="3" borderId="60" xfId="6" applyFont="1" applyFill="1" applyBorder="1" applyAlignment="1">
      <alignment horizontal="left" vertical="top" wrapText="1"/>
    </xf>
    <xf numFmtId="0" fontId="3" fillId="3" borderId="55" xfId="6" applyFont="1" applyFill="1" applyBorder="1" applyAlignment="1">
      <alignment horizontal="left" vertical="top" wrapText="1"/>
    </xf>
    <xf numFmtId="0" fontId="3" fillId="3" borderId="38" xfId="6" applyFont="1" applyFill="1" applyBorder="1" applyAlignment="1">
      <alignment horizontal="left" vertical="top" wrapText="1"/>
    </xf>
    <xf numFmtId="0" fontId="3" fillId="3" borderId="41" xfId="6" applyFont="1" applyFill="1" applyBorder="1" applyAlignment="1">
      <alignment horizontal="left" vertical="top" wrapText="1"/>
    </xf>
    <xf numFmtId="0" fontId="3" fillId="3" borderId="36" xfId="6" applyFont="1" applyFill="1" applyBorder="1" applyAlignment="1">
      <alignment horizontal="left" vertical="top" wrapText="1"/>
    </xf>
    <xf numFmtId="0" fontId="3" fillId="3" borderId="35" xfId="6" applyFont="1" applyFill="1" applyBorder="1" applyAlignment="1">
      <alignment horizontal="left" vertical="top" wrapText="1"/>
    </xf>
    <xf numFmtId="0" fontId="3" fillId="3" borderId="1" xfId="6" applyFont="1" applyFill="1" applyBorder="1" applyAlignment="1">
      <alignment vertical="top" wrapText="1"/>
    </xf>
    <xf numFmtId="0" fontId="3" fillId="3" borderId="55" xfId="6" quotePrefix="1" applyFont="1" applyFill="1" applyBorder="1" applyAlignment="1">
      <alignment horizontal="left" vertical="top" wrapText="1"/>
    </xf>
    <xf numFmtId="0" fontId="3" fillId="3" borderId="32" xfId="6" applyFont="1" applyFill="1" applyBorder="1" applyAlignment="1">
      <alignment horizontal="left" vertical="top" wrapText="1"/>
    </xf>
    <xf numFmtId="0" fontId="3" fillId="3" borderId="1" xfId="6" applyFont="1" applyFill="1" applyBorder="1" applyAlignment="1">
      <alignment horizontal="left" vertical="top" wrapText="1"/>
    </xf>
    <xf numFmtId="0" fontId="3" fillId="3" borderId="1" xfId="6" quotePrefix="1" applyFont="1" applyFill="1" applyBorder="1" applyAlignment="1">
      <alignment horizontal="left" vertical="top" wrapText="1"/>
    </xf>
    <xf numFmtId="0" fontId="3" fillId="3" borderId="2" xfId="6" quotePrefix="1" applyFont="1" applyFill="1" applyBorder="1" applyAlignment="1">
      <alignment horizontal="left" vertical="top" wrapText="1"/>
    </xf>
    <xf numFmtId="0" fontId="3" fillId="3" borderId="18" xfId="6" applyFont="1" applyFill="1" applyBorder="1" applyAlignment="1">
      <alignment horizontal="left" vertical="top" wrapText="1"/>
    </xf>
    <xf numFmtId="0" fontId="3" fillId="3" borderId="28" xfId="6" quotePrefix="1" applyFont="1" applyFill="1" applyBorder="1" applyAlignment="1">
      <alignment horizontal="left" vertical="top" wrapText="1"/>
    </xf>
    <xf numFmtId="0" fontId="3" fillId="3" borderId="28" xfId="6" applyFont="1" applyFill="1" applyBorder="1" applyAlignment="1">
      <alignment horizontal="left" vertical="top" wrapText="1"/>
    </xf>
    <xf numFmtId="0" fontId="3" fillId="3" borderId="35" xfId="6" quotePrefix="1" applyFont="1" applyFill="1" applyBorder="1" applyAlignment="1">
      <alignment horizontal="left" vertical="top" wrapText="1"/>
    </xf>
    <xf numFmtId="0" fontId="3" fillId="3" borderId="38" xfId="6" quotePrefix="1" applyFont="1" applyFill="1" applyBorder="1" applyAlignment="1">
      <alignment horizontal="left" vertical="top" wrapText="1"/>
    </xf>
    <xf numFmtId="0" fontId="3" fillId="3" borderId="31" xfId="6" applyFont="1" applyFill="1" applyBorder="1" applyAlignment="1">
      <alignment horizontal="center" vertical="top" wrapText="1"/>
    </xf>
    <xf numFmtId="0" fontId="3" fillId="3" borderId="25" xfId="6" applyFont="1" applyFill="1" applyBorder="1" applyAlignment="1">
      <alignment horizontal="left" vertical="top" wrapText="1"/>
    </xf>
    <xf numFmtId="0" fontId="3" fillId="3" borderId="48" xfId="6" applyFont="1" applyFill="1" applyBorder="1" applyAlignment="1">
      <alignment horizontal="left" vertical="top" wrapText="1"/>
    </xf>
    <xf numFmtId="0" fontId="3" fillId="3" borderId="28" xfId="6" applyFont="1" applyFill="1" applyBorder="1" applyAlignment="1">
      <alignment horizontal="left" wrapText="1"/>
    </xf>
    <xf numFmtId="0" fontId="22" fillId="3" borderId="28" xfId="6" applyFill="1" applyBorder="1"/>
    <xf numFmtId="0" fontId="6" fillId="0" borderId="52" xfId="7" applyFont="1" applyBorder="1" applyAlignment="1">
      <alignment horizontal="left" vertical="top" wrapText="1"/>
    </xf>
    <xf numFmtId="0" fontId="6" fillId="0" borderId="20" xfId="7" applyFont="1" applyBorder="1" applyAlignment="1">
      <alignment horizontal="left" vertical="top" wrapText="1"/>
    </xf>
    <xf numFmtId="0" fontId="6" fillId="0" borderId="12" xfId="7" applyFont="1" applyBorder="1" applyAlignment="1">
      <alignment horizontal="left" vertical="top" wrapText="1"/>
    </xf>
    <xf numFmtId="0" fontId="3" fillId="0" borderId="1" xfId="7" applyFont="1" applyBorder="1" applyAlignment="1">
      <alignment horizontal="left" vertical="top" wrapText="1"/>
    </xf>
    <xf numFmtId="0" fontId="6" fillId="0" borderId="1" xfId="7" applyFont="1" applyBorder="1" applyAlignment="1">
      <alignment horizontal="left" vertical="top" wrapText="1"/>
    </xf>
    <xf numFmtId="0" fontId="3" fillId="2" borderId="16" xfId="7" applyFont="1" applyFill="1" applyBorder="1" applyAlignment="1">
      <alignment horizontal="left" vertical="top" wrapText="1"/>
    </xf>
    <xf numFmtId="0" fontId="3" fillId="2" borderId="20" xfId="7" applyFont="1" applyFill="1" applyBorder="1" applyAlignment="1">
      <alignment horizontal="left" vertical="top" wrapText="1"/>
    </xf>
    <xf numFmtId="0" fontId="3" fillId="2" borderId="12" xfId="7" applyFont="1" applyFill="1" applyBorder="1" applyAlignment="1">
      <alignment horizontal="left" vertical="top" wrapText="1"/>
    </xf>
    <xf numFmtId="0" fontId="3" fillId="2" borderId="29" xfId="7" applyFont="1" applyFill="1" applyBorder="1" applyAlignment="1">
      <alignment horizontal="left" vertical="top" wrapText="1"/>
    </xf>
    <xf numFmtId="0" fontId="3" fillId="3" borderId="1" xfId="7" applyFont="1" applyFill="1" applyBorder="1" applyAlignment="1">
      <alignment horizontal="left" vertical="top" wrapText="1"/>
    </xf>
    <xf numFmtId="0" fontId="3" fillId="3" borderId="74" xfId="6" applyFont="1" applyFill="1" applyBorder="1" applyAlignment="1">
      <alignment horizontal="left" vertical="top" wrapText="1"/>
    </xf>
    <xf numFmtId="0" fontId="3" fillId="3" borderId="77" xfId="6" applyFont="1" applyFill="1" applyBorder="1" applyAlignment="1">
      <alignment horizontal="left" vertical="top" wrapText="1"/>
    </xf>
    <xf numFmtId="0" fontId="6" fillId="2" borderId="62" xfId="7" applyFont="1" applyFill="1" applyBorder="1" applyAlignment="1">
      <alignment horizontal="left" vertical="top" wrapText="1"/>
    </xf>
    <xf numFmtId="0" fontId="6" fillId="2" borderId="52" xfId="7" applyFont="1" applyFill="1" applyBorder="1" applyAlignment="1">
      <alignment horizontal="left" vertical="top" wrapText="1"/>
    </xf>
    <xf numFmtId="0" fontId="6" fillId="2" borderId="12" xfId="7" applyFont="1" applyFill="1" applyBorder="1" applyAlignment="1">
      <alignment horizontal="left" vertical="top" wrapText="1"/>
    </xf>
    <xf numFmtId="0" fontId="6" fillId="2" borderId="29" xfId="7" applyFont="1" applyFill="1" applyBorder="1" applyAlignment="1">
      <alignment horizontal="left" vertical="top" wrapText="1"/>
    </xf>
    <xf numFmtId="0" fontId="3" fillId="0" borderId="1" xfId="7" applyFont="1" applyBorder="1" applyAlignment="1">
      <alignment horizontal="left" vertical="top"/>
    </xf>
    <xf numFmtId="0" fontId="6" fillId="2" borderId="16" xfId="7" applyFont="1" applyFill="1" applyBorder="1" applyAlignment="1">
      <alignment horizontal="left" vertical="top" wrapText="1"/>
    </xf>
    <xf numFmtId="0" fontId="3" fillId="3" borderId="55" xfId="6" applyFont="1" applyFill="1" applyBorder="1" applyAlignment="1">
      <alignment vertical="top"/>
    </xf>
    <xf numFmtId="0" fontId="3" fillId="3" borderId="54" xfId="6" applyFont="1" applyFill="1" applyBorder="1" applyAlignment="1">
      <alignment vertical="top"/>
    </xf>
    <xf numFmtId="0" fontId="3" fillId="3" borderId="45" xfId="6" applyFont="1" applyFill="1" applyBorder="1" applyAlignment="1">
      <alignment horizontal="left" vertical="top" wrapText="1"/>
    </xf>
    <xf numFmtId="0" fontId="3" fillId="3" borderId="71" xfId="6" applyFont="1" applyFill="1" applyBorder="1" applyAlignment="1">
      <alignment horizontal="left" vertical="top" wrapText="1"/>
    </xf>
    <xf numFmtId="0" fontId="3" fillId="3" borderId="45" xfId="6" applyFont="1" applyFill="1" applyBorder="1" applyAlignment="1">
      <alignment vertical="top" wrapText="1"/>
    </xf>
    <xf numFmtId="0" fontId="3" fillId="3" borderId="75" xfId="6" quotePrefix="1" applyFont="1" applyFill="1" applyBorder="1" applyAlignment="1">
      <alignment horizontal="left" vertical="top" wrapText="1"/>
    </xf>
    <xf numFmtId="0" fontId="3" fillId="3" borderId="75" xfId="6" applyFont="1" applyFill="1" applyBorder="1" applyAlignment="1">
      <alignment horizontal="left" vertical="top" wrapText="1"/>
    </xf>
    <xf numFmtId="0" fontId="3" fillId="3" borderId="54" xfId="6" quotePrefix="1" applyFont="1" applyFill="1" applyBorder="1" applyAlignment="1">
      <alignment horizontal="left" vertical="top" wrapText="1"/>
    </xf>
    <xf numFmtId="0" fontId="6" fillId="0" borderId="70" xfId="7" quotePrefix="1" applyFont="1" applyBorder="1" applyAlignment="1">
      <alignment horizontal="left" vertical="top" wrapText="1"/>
    </xf>
    <xf numFmtId="0" fontId="6" fillId="0" borderId="54" xfId="7" applyFont="1" applyBorder="1" applyAlignment="1">
      <alignment horizontal="left" vertical="top" wrapText="1"/>
    </xf>
    <xf numFmtId="0" fontId="4" fillId="0" borderId="62" xfId="7" applyFont="1" applyBorder="1" applyAlignment="1">
      <alignment horizontal="left" vertical="top" wrapText="1"/>
    </xf>
    <xf numFmtId="0" fontId="6" fillId="0" borderId="1" xfId="7" quotePrefix="1" applyFont="1" applyBorder="1" applyAlignment="1">
      <alignment horizontal="left" vertical="top" wrapText="1"/>
    </xf>
    <xf numFmtId="0" fontId="3" fillId="3" borderId="26" xfId="6" quotePrefix="1" applyFont="1" applyFill="1" applyBorder="1" applyAlignment="1">
      <alignment horizontal="left" vertical="top" wrapText="1"/>
    </xf>
    <xf numFmtId="0" fontId="6" fillId="3" borderId="28" xfId="6" quotePrefix="1" applyFont="1" applyFill="1" applyBorder="1" applyAlignment="1">
      <alignment horizontal="left" vertical="top" wrapText="1"/>
    </xf>
    <xf numFmtId="0" fontId="6" fillId="0" borderId="52" xfId="7" quotePrefix="1" applyFont="1" applyBorder="1" applyAlignment="1">
      <alignment horizontal="left" vertical="top" wrapText="1"/>
    </xf>
    <xf numFmtId="0" fontId="6" fillId="0" borderId="12" xfId="7" quotePrefix="1" applyFont="1" applyBorder="1" applyAlignment="1">
      <alignment horizontal="left" vertical="top" wrapText="1"/>
    </xf>
    <xf numFmtId="0" fontId="19" fillId="0" borderId="1" xfId="7" quotePrefix="1" applyFont="1" applyBorder="1" applyAlignment="1">
      <alignment horizontal="left" vertical="top" wrapText="1"/>
    </xf>
    <xf numFmtId="0" fontId="6" fillId="0" borderId="62" xfId="7" applyFont="1" applyBorder="1" applyAlignment="1">
      <alignment horizontal="left" vertical="top" wrapText="1"/>
    </xf>
    <xf numFmtId="0" fontId="6" fillId="2" borderId="52" xfId="7" quotePrefix="1" applyFont="1" applyFill="1" applyBorder="1" applyAlignment="1">
      <alignment horizontal="left" vertical="top" wrapText="1"/>
    </xf>
    <xf numFmtId="0" fontId="6" fillId="2" borderId="70" xfId="7" quotePrefix="1" applyFont="1" applyFill="1" applyBorder="1" applyAlignment="1">
      <alignment horizontal="left" vertical="top" wrapText="1"/>
    </xf>
    <xf numFmtId="0" fontId="6" fillId="2" borderId="54" xfId="7" applyFont="1" applyFill="1" applyBorder="1" applyAlignment="1">
      <alignment horizontal="left" vertical="top" wrapText="1"/>
    </xf>
    <xf numFmtId="0" fontId="3" fillId="3" borderId="3" xfId="6" quotePrefix="1" applyFont="1" applyFill="1" applyBorder="1" applyAlignment="1">
      <alignment horizontal="left" vertical="top" wrapText="1"/>
    </xf>
    <xf numFmtId="0" fontId="3" fillId="3" borderId="70" xfId="6" quotePrefix="1" applyFont="1" applyFill="1" applyBorder="1" applyAlignment="1">
      <alignment horizontal="left" vertical="top" wrapText="1"/>
    </xf>
    <xf numFmtId="0" fontId="3" fillId="3" borderId="40" xfId="6" applyFont="1" applyFill="1" applyBorder="1" applyAlignment="1">
      <alignment horizontal="left" vertical="top" wrapText="1"/>
    </xf>
    <xf numFmtId="0" fontId="3" fillId="3" borderId="40" xfId="6" quotePrefix="1" applyFont="1" applyFill="1" applyBorder="1" applyAlignment="1">
      <alignment horizontal="left" vertical="top" wrapText="1"/>
    </xf>
    <xf numFmtId="0" fontId="3" fillId="3" borderId="62" xfId="6" quotePrefix="1" applyFont="1" applyFill="1" applyBorder="1" applyAlignment="1">
      <alignment horizontal="left" vertical="top" wrapText="1"/>
    </xf>
    <xf numFmtId="0" fontId="3" fillId="3" borderId="41" xfId="6" quotePrefix="1" applyFont="1" applyFill="1" applyBorder="1" applyAlignment="1">
      <alignment horizontal="left" vertical="top" wrapText="1"/>
    </xf>
    <xf numFmtId="0" fontId="3" fillId="3" borderId="35" xfId="6" quotePrefix="1" applyFont="1" applyFill="1" applyBorder="1" applyAlignment="1">
      <alignment horizontal="left" vertical="top"/>
    </xf>
    <xf numFmtId="0" fontId="6" fillId="2" borderId="62" xfId="7" quotePrefix="1" applyFont="1" applyFill="1" applyBorder="1" applyAlignment="1">
      <alignment horizontal="left" vertical="top" wrapText="1"/>
    </xf>
    <xf numFmtId="0" fontId="3" fillId="3" borderId="71" xfId="6" quotePrefix="1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1" fillId="3" borderId="55" xfId="2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textRotation="90" wrapText="1" readingOrder="1"/>
    </xf>
    <xf numFmtId="0" fontId="7" fillId="0" borderId="9" xfId="0" applyFont="1" applyBorder="1" applyAlignment="1">
      <alignment horizontal="center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56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7" xfId="0" quotePrefix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7" fillId="0" borderId="7" xfId="6" applyFont="1" applyBorder="1" applyAlignment="1">
      <alignment horizontal="center"/>
    </xf>
    <xf numFmtId="0" fontId="7" fillId="0" borderId="9" xfId="6" applyFont="1" applyBorder="1" applyAlignment="1">
      <alignment horizontal="center"/>
    </xf>
    <xf numFmtId="0" fontId="7" fillId="0" borderId="0" xfId="6" applyFont="1" applyAlignment="1">
      <alignment horizontal="center"/>
    </xf>
    <xf numFmtId="0" fontId="7" fillId="3" borderId="0" xfId="0" applyFont="1" applyFill="1" applyAlignment="1">
      <alignment vertical="top"/>
    </xf>
    <xf numFmtId="0" fontId="7" fillId="3" borderId="7" xfId="0" applyFont="1" applyFill="1" applyBorder="1"/>
    <xf numFmtId="0" fontId="3" fillId="3" borderId="0" xfId="4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0" fillId="0" borderId="80" xfId="0" applyBorder="1"/>
    <xf numFmtId="0" fontId="7" fillId="3" borderId="81" xfId="0" applyFont="1" applyFill="1" applyBorder="1" applyAlignment="1">
      <alignment horizontal="center"/>
    </xf>
    <xf numFmtId="0" fontId="0" fillId="0" borderId="82" xfId="0" applyBorder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shrinkToFit="1"/>
    </xf>
    <xf numFmtId="49" fontId="6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49" fontId="3" fillId="0" borderId="75" xfId="0" applyNumberFormat="1" applyFont="1" applyBorder="1" applyAlignment="1">
      <alignment horizontal="left" vertical="top" wrapText="1"/>
    </xf>
    <xf numFmtId="49" fontId="3" fillId="0" borderId="35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49" fontId="3" fillId="0" borderId="55" xfId="0" quotePrefix="1" applyNumberFormat="1" applyFont="1" applyBorder="1" applyAlignment="1">
      <alignment vertical="top" wrapText="1"/>
    </xf>
    <xf numFmtId="0" fontId="3" fillId="0" borderId="38" xfId="0" applyFont="1" applyBorder="1"/>
    <xf numFmtId="0" fontId="4" fillId="0" borderId="0" xfId="0" applyFont="1" applyAlignment="1">
      <alignment vertical="center" wrapText="1"/>
    </xf>
    <xf numFmtId="0" fontId="8" fillId="3" borderId="0" xfId="0" applyFont="1" applyFill="1"/>
    <xf numFmtId="0" fontId="3" fillId="0" borderId="0" xfId="0" applyFont="1" applyAlignment="1">
      <alignment horizontal="center" vertical="top"/>
    </xf>
    <xf numFmtId="0" fontId="3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1" applyFont="1"/>
    <xf numFmtId="0" fontId="7" fillId="3" borderId="83" xfId="0" applyFont="1" applyFill="1" applyBorder="1" applyAlignment="1">
      <alignment horizontal="center"/>
    </xf>
    <xf numFmtId="0" fontId="7" fillId="0" borderId="84" xfId="0" applyFont="1" applyBorder="1"/>
    <xf numFmtId="0" fontId="7" fillId="3" borderId="85" xfId="0" applyFont="1" applyFill="1" applyBorder="1" applyAlignment="1">
      <alignment horizontal="center"/>
    </xf>
    <xf numFmtId="0" fontId="7" fillId="0" borderId="86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top" wrapText="1"/>
    </xf>
    <xf numFmtId="0" fontId="36" fillId="6" borderId="29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textRotation="90" wrapText="1" readingOrder="1"/>
    </xf>
    <xf numFmtId="0" fontId="18" fillId="3" borderId="2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22" xfId="3" applyFont="1" applyFill="1" applyBorder="1" applyAlignment="1">
      <alignment vertical="top" wrapText="1"/>
    </xf>
    <xf numFmtId="0" fontId="18" fillId="3" borderId="22" xfId="1" applyFont="1" applyFill="1" applyBorder="1" applyAlignment="1">
      <alignment horizontal="center" vertical="top" wrapText="1"/>
    </xf>
    <xf numFmtId="0" fontId="18" fillId="3" borderId="73" xfId="3" applyFont="1" applyFill="1" applyBorder="1" applyAlignment="1">
      <alignment horizontal="center" vertical="top" wrapText="1"/>
    </xf>
    <xf numFmtId="0" fontId="18" fillId="3" borderId="18" xfId="0" applyFont="1" applyFill="1" applyBorder="1" applyAlignment="1">
      <alignment horizontal="center" vertical="top" wrapText="1"/>
    </xf>
    <xf numFmtId="0" fontId="18" fillId="3" borderId="25" xfId="0" applyFont="1" applyFill="1" applyBorder="1" applyAlignment="1">
      <alignment horizontal="center" vertical="top" wrapText="1"/>
    </xf>
    <xf numFmtId="0" fontId="18" fillId="3" borderId="22" xfId="0" applyFont="1" applyFill="1" applyBorder="1" applyAlignment="1">
      <alignment horizontal="center" vertical="top" wrapText="1"/>
    </xf>
    <xf numFmtId="14" fontId="3" fillId="0" borderId="0" xfId="0" applyNumberFormat="1" applyFont="1"/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top" wrapText="1"/>
    </xf>
    <xf numFmtId="0" fontId="18" fillId="0" borderId="1" xfId="3" applyFont="1" applyBorder="1" applyAlignment="1">
      <alignment horizontal="center" vertical="top" wrapText="1"/>
    </xf>
    <xf numFmtId="0" fontId="3" fillId="3" borderId="46" xfId="0" applyFont="1" applyFill="1" applyBorder="1" applyAlignment="1">
      <alignment horizontal="left" vertical="top" wrapText="1"/>
    </xf>
    <xf numFmtId="0" fontId="18" fillId="0" borderId="2" xfId="3" applyFont="1" applyBorder="1" applyAlignment="1">
      <alignment horizontal="center" vertical="top" wrapText="1"/>
    </xf>
    <xf numFmtId="0" fontId="11" fillId="0" borderId="2" xfId="3" applyFont="1" applyBorder="1" applyAlignment="1">
      <alignment horizontal="left" vertical="top" wrapText="1"/>
    </xf>
    <xf numFmtId="0" fontId="18" fillId="0" borderId="34" xfId="3" applyFont="1" applyBorder="1" applyAlignment="1">
      <alignment horizontal="center" vertical="top" wrapText="1"/>
    </xf>
    <xf numFmtId="0" fontId="18" fillId="0" borderId="33" xfId="3" applyFont="1" applyBorder="1" applyAlignment="1">
      <alignment horizontal="center" vertical="top" wrapText="1"/>
    </xf>
    <xf numFmtId="0" fontId="18" fillId="0" borderId="25" xfId="3" applyFont="1" applyBorder="1" applyAlignment="1">
      <alignment horizontal="center" vertical="top" wrapText="1"/>
    </xf>
    <xf numFmtId="0" fontId="11" fillId="0" borderId="25" xfId="3" applyFont="1" applyBorder="1" applyAlignment="1">
      <alignment horizontal="left" vertical="top" wrapText="1"/>
    </xf>
    <xf numFmtId="0" fontId="18" fillId="0" borderId="31" xfId="3" applyFont="1" applyBorder="1" applyAlignment="1">
      <alignment horizontal="center" vertical="top" wrapText="1"/>
    </xf>
    <xf numFmtId="0" fontId="11" fillId="0" borderId="87" xfId="3" applyFont="1" applyBorder="1" applyAlignment="1">
      <alignment horizontal="center" vertical="top" wrapText="1"/>
    </xf>
    <xf numFmtId="0" fontId="11" fillId="0" borderId="88" xfId="3" applyFont="1" applyBorder="1" applyAlignment="1">
      <alignment horizontal="left" vertical="top" wrapText="1"/>
    </xf>
    <xf numFmtId="0" fontId="11" fillId="0" borderId="89" xfId="3" applyFont="1" applyBorder="1" applyAlignment="1">
      <alignment horizontal="left" vertical="top" wrapText="1"/>
    </xf>
    <xf numFmtId="0" fontId="11" fillId="0" borderId="50" xfId="3" applyFont="1" applyBorder="1" applyAlignment="1">
      <alignment horizontal="center" vertical="top" wrapText="1"/>
    </xf>
    <xf numFmtId="0" fontId="11" fillId="0" borderId="89" xfId="3" applyFont="1" applyBorder="1" applyAlignment="1">
      <alignment horizontal="center" vertical="top" wrapText="1"/>
    </xf>
    <xf numFmtId="0" fontId="11" fillId="0" borderId="22" xfId="3" applyFont="1" applyBorder="1" applyAlignment="1">
      <alignment horizontal="left" vertical="top" wrapText="1"/>
    </xf>
    <xf numFmtId="0" fontId="11" fillId="0" borderId="87" xfId="3" applyFont="1" applyBorder="1" applyAlignment="1">
      <alignment horizontal="left" vertical="top" wrapText="1"/>
    </xf>
    <xf numFmtId="0" fontId="11" fillId="0" borderId="90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0" fontId="18" fillId="0" borderId="2" xfId="3" applyFont="1" applyBorder="1" applyAlignment="1">
      <alignment horizontal="center" vertical="center" wrapText="1"/>
    </xf>
    <xf numFmtId="1" fontId="18" fillId="0" borderId="2" xfId="3" applyNumberFormat="1" applyFont="1" applyBorder="1" applyAlignment="1">
      <alignment horizontal="center" vertical="center" wrapText="1"/>
    </xf>
    <xf numFmtId="0" fontId="18" fillId="6" borderId="34" xfId="3" applyFont="1" applyFill="1" applyBorder="1" applyAlignment="1">
      <alignment horizontal="center" vertical="top" wrapText="1"/>
    </xf>
    <xf numFmtId="0" fontId="18" fillId="6" borderId="2" xfId="3" applyFont="1" applyFill="1" applyBorder="1" applyAlignment="1">
      <alignment horizontal="center" vertical="center" wrapText="1"/>
    </xf>
    <xf numFmtId="1" fontId="18" fillId="6" borderId="2" xfId="3" applyNumberFormat="1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left" vertical="top" wrapText="1"/>
    </xf>
    <xf numFmtId="0" fontId="11" fillId="6" borderId="2" xfId="3" applyFont="1" applyFill="1" applyBorder="1" applyAlignment="1">
      <alignment horizontal="left" vertical="top" wrapText="1"/>
    </xf>
    <xf numFmtId="0" fontId="18" fillId="6" borderId="1" xfId="3" applyFont="1" applyFill="1" applyBorder="1" applyAlignment="1">
      <alignment horizontal="center" vertical="center" wrapText="1"/>
    </xf>
    <xf numFmtId="1" fontId="18" fillId="6" borderId="1" xfId="3" applyNumberFormat="1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top" wrapText="1"/>
    </xf>
    <xf numFmtId="1" fontId="18" fillId="0" borderId="1" xfId="3" applyNumberFormat="1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1" fontId="18" fillId="0" borderId="25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top" wrapText="1"/>
    </xf>
    <xf numFmtId="0" fontId="34" fillId="0" borderId="91" xfId="3" applyFont="1" applyBorder="1" applyAlignment="1">
      <alignment horizontal="center" vertical="top" wrapText="1"/>
    </xf>
    <xf numFmtId="0" fontId="18" fillId="0" borderId="91" xfId="3" applyFont="1" applyBorder="1" applyAlignment="1">
      <alignment horizontal="center" vertical="top" wrapText="1"/>
    </xf>
    <xf numFmtId="0" fontId="20" fillId="0" borderId="91" xfId="3" applyFont="1" applyBorder="1" applyAlignment="1">
      <alignment horizontal="center" wrapText="1"/>
    </xf>
    <xf numFmtId="0" fontId="18" fillId="0" borderId="92" xfId="3" applyFont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center" vertical="center" wrapText="1"/>
    </xf>
    <xf numFmtId="0" fontId="20" fillId="0" borderId="2" xfId="3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center" vertical="center" wrapText="1"/>
    </xf>
    <xf numFmtId="0" fontId="11" fillId="0" borderId="41" xfId="3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0" fontId="11" fillId="0" borderId="5" xfId="3" applyFont="1" applyBorder="1" applyAlignment="1">
      <alignment horizontal="left" vertical="top" wrapText="1"/>
    </xf>
    <xf numFmtId="0" fontId="18" fillId="0" borderId="2" xfId="3" applyFont="1" applyBorder="1" applyAlignment="1">
      <alignment vertical="center" wrapText="1"/>
    </xf>
    <xf numFmtId="0" fontId="8" fillId="3" borderId="1" xfId="0" applyFont="1" applyFill="1" applyBorder="1" applyAlignment="1">
      <alignment vertical="top"/>
    </xf>
    <xf numFmtId="0" fontId="11" fillId="0" borderId="3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left" vertical="top" wrapText="1"/>
    </xf>
    <xf numFmtId="0" fontId="11" fillId="0" borderId="25" xfId="3" applyFont="1" applyBorder="1" applyAlignment="1">
      <alignment horizontal="center" vertical="center" wrapText="1"/>
    </xf>
    <xf numFmtId="0" fontId="8" fillId="3" borderId="46" xfId="0" applyFont="1" applyFill="1" applyBorder="1" applyAlignment="1">
      <alignment vertical="top"/>
    </xf>
    <xf numFmtId="0" fontId="3" fillId="3" borderId="41" xfId="0" applyFont="1" applyFill="1" applyBorder="1" applyAlignment="1">
      <alignment horizontal="left" vertical="top" wrapText="1"/>
    </xf>
    <xf numFmtId="0" fontId="11" fillId="3" borderId="41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11" fillId="3" borderId="42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11" fillId="3" borderId="41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8" fillId="7" borderId="0" xfId="0" applyFont="1" applyFill="1"/>
    <xf numFmtId="0" fontId="11" fillId="3" borderId="2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vertical="top" wrapText="1"/>
    </xf>
    <xf numFmtId="0" fontId="11" fillId="3" borderId="0" xfId="0" applyFont="1" applyFill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3" fillId="3" borderId="69" xfId="0" applyFont="1" applyFill="1" applyBorder="1" applyAlignment="1">
      <alignment vertical="top" wrapText="1"/>
    </xf>
    <xf numFmtId="0" fontId="11" fillId="8" borderId="93" xfId="3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left" vertical="top" wrapText="1"/>
    </xf>
    <xf numFmtId="0" fontId="18" fillId="8" borderId="93" xfId="3" applyFont="1" applyFill="1" applyBorder="1" applyAlignment="1">
      <alignment horizontal="center" vertical="center" wrapText="1"/>
    </xf>
    <xf numFmtId="0" fontId="18" fillId="0" borderId="93" xfId="3" applyFont="1" applyBorder="1" applyAlignment="1">
      <alignment horizontal="center" vertical="center" wrapText="1"/>
    </xf>
    <xf numFmtId="0" fontId="18" fillId="8" borderId="94" xfId="3" applyFont="1" applyFill="1" applyBorder="1" applyAlignment="1">
      <alignment horizontal="center" vertical="top" wrapText="1"/>
    </xf>
    <xf numFmtId="0" fontId="18" fillId="8" borderId="94" xfId="3" applyFont="1" applyFill="1" applyBorder="1" applyAlignment="1">
      <alignment horizontal="center" vertical="center" wrapText="1"/>
    </xf>
    <xf numFmtId="0" fontId="18" fillId="0" borderId="94" xfId="3" applyFont="1" applyBorder="1" applyAlignment="1">
      <alignment horizontal="center" vertical="center" wrapText="1"/>
    </xf>
    <xf numFmtId="0" fontId="3" fillId="3" borderId="42" xfId="0" applyFont="1" applyFill="1" applyBorder="1" applyAlignment="1">
      <alignment vertical="top" wrapText="1"/>
    </xf>
    <xf numFmtId="0" fontId="3" fillId="3" borderId="43" xfId="0" applyFont="1" applyFill="1" applyBorder="1" applyAlignment="1">
      <alignment horizontal="left" vertical="top" wrapText="1"/>
    </xf>
    <xf numFmtId="0" fontId="3" fillId="3" borderId="7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/>
    <xf numFmtId="14" fontId="1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vertical="top" wrapText="1"/>
    </xf>
    <xf numFmtId="0" fontId="7" fillId="3" borderId="7" xfId="0" applyFont="1" applyFill="1" applyBorder="1" applyAlignment="1">
      <alignment wrapText="1"/>
    </xf>
    <xf numFmtId="0" fontId="0" fillId="3" borderId="7" xfId="0" applyFill="1" applyBorder="1"/>
    <xf numFmtId="0" fontId="7" fillId="3" borderId="9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7" xfId="0" quotePrefix="1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30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0" xfId="6" applyFont="1" applyAlignment="1">
      <alignment wrapText="1"/>
    </xf>
    <xf numFmtId="14" fontId="7" fillId="3" borderId="7" xfId="6" applyNumberFormat="1" applyFont="1" applyFill="1" applyBorder="1" applyAlignment="1">
      <alignment horizontal="center"/>
    </xf>
    <xf numFmtId="0" fontId="18" fillId="3" borderId="93" xfId="3" applyFont="1" applyFill="1" applyBorder="1" applyAlignment="1">
      <alignment horizontal="center" vertical="center" wrapText="1"/>
    </xf>
    <xf numFmtId="0" fontId="18" fillId="5" borderId="9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1" fillId="0" borderId="0" xfId="2" applyFont="1"/>
    <xf numFmtId="0" fontId="41" fillId="0" borderId="0" xfId="2" applyFont="1" applyAlignment="1">
      <alignment vertical="center" wrapText="1"/>
    </xf>
    <xf numFmtId="0" fontId="41" fillId="0" borderId="0" xfId="2" applyFont="1" applyFill="1" applyBorder="1" applyAlignment="1">
      <alignment horizontal="center"/>
    </xf>
    <xf numFmtId="0" fontId="11" fillId="0" borderId="1" xfId="2" quotePrefix="1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vertical="top"/>
    </xf>
    <xf numFmtId="0" fontId="4" fillId="3" borderId="63" xfId="4" applyFont="1" applyFill="1" applyBorder="1" applyAlignment="1">
      <alignment horizontal="center" vertical="top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78" xfId="4" applyFont="1" applyFill="1" applyBorder="1" applyAlignment="1">
      <alignment horizontal="center" vertical="center" wrapText="1"/>
    </xf>
    <xf numFmtId="0" fontId="3" fillId="3" borderId="40" xfId="4" applyFont="1" applyFill="1" applyBorder="1" applyAlignment="1">
      <alignment horizontal="center" vertical="center" wrapText="1"/>
    </xf>
    <xf numFmtId="0" fontId="3" fillId="3" borderId="43" xfId="4" applyFont="1" applyFill="1" applyBorder="1" applyAlignment="1">
      <alignment horizontal="center" vertical="center" wrapText="1"/>
    </xf>
    <xf numFmtId="0" fontId="3" fillId="3" borderId="79" xfId="4" applyFont="1" applyFill="1" applyBorder="1" applyAlignment="1">
      <alignment horizontal="center" vertical="center" wrapText="1"/>
    </xf>
    <xf numFmtId="0" fontId="3" fillId="3" borderId="58" xfId="4" applyFont="1" applyFill="1" applyBorder="1" applyAlignment="1">
      <alignment horizontal="center" vertical="center" wrapText="1"/>
    </xf>
    <xf numFmtId="0" fontId="3" fillId="3" borderId="56" xfId="4" applyFont="1" applyFill="1" applyBorder="1" applyAlignment="1">
      <alignment horizontal="center" vertical="top" wrapText="1"/>
    </xf>
    <xf numFmtId="0" fontId="3" fillId="3" borderId="37" xfId="4" applyFont="1" applyFill="1" applyBorder="1" applyAlignment="1">
      <alignment horizontal="center" vertical="top" wrapText="1"/>
    </xf>
    <xf numFmtId="0" fontId="3" fillId="3" borderId="3" xfId="4" applyFont="1" applyFill="1" applyBorder="1" applyAlignment="1">
      <alignment horizontal="center" vertical="top" wrapText="1"/>
    </xf>
    <xf numFmtId="0" fontId="3" fillId="3" borderId="4" xfId="4" applyFont="1" applyFill="1" applyBorder="1" applyAlignment="1">
      <alignment horizontal="center" vertical="top" wrapText="1"/>
    </xf>
    <xf numFmtId="0" fontId="3" fillId="3" borderId="2" xfId="4" applyFont="1" applyFill="1" applyBorder="1" applyAlignment="1">
      <alignment horizontal="center" vertical="top" wrapText="1"/>
    </xf>
    <xf numFmtId="0" fontId="3" fillId="3" borderId="35" xfId="4" applyFont="1" applyFill="1" applyBorder="1" applyAlignment="1">
      <alignment horizontal="center" vertical="center" wrapText="1"/>
    </xf>
    <xf numFmtId="0" fontId="3" fillId="3" borderId="38" xfId="4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/>
    </xf>
    <xf numFmtId="0" fontId="41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/>
    </xf>
    <xf numFmtId="0" fontId="4" fillId="3" borderId="6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1" fillId="3" borderId="35" xfId="2" quotePrefix="1" applyFont="1" applyFill="1" applyBorder="1" applyAlignment="1">
      <alignment horizontal="left" vertical="center"/>
    </xf>
    <xf numFmtId="0" fontId="11" fillId="3" borderId="55" xfId="2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56" xfId="0" applyFont="1" applyFill="1" applyBorder="1" applyAlignment="1">
      <alignment horizontal="center" vertical="top" wrapText="1"/>
    </xf>
    <xf numFmtId="0" fontId="4" fillId="3" borderId="6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5" xfId="0" quotePrefix="1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45" xfId="2" applyFont="1" applyFill="1" applyBorder="1" applyAlignment="1">
      <alignment horizontal="left" vertical="top"/>
    </xf>
    <xf numFmtId="0" fontId="11" fillId="0" borderId="75" xfId="2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11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1" fillId="0" borderId="0" xfId="2" applyFont="1" applyAlignment="1">
      <alignment horizontal="center" wrapText="1"/>
    </xf>
    <xf numFmtId="49" fontId="11" fillId="0" borderId="2" xfId="1" applyNumberFormat="1" applyFont="1" applyBorder="1" applyAlignment="1">
      <alignment horizontal="center" vertical="center" textRotation="90" wrapText="1" readingOrder="1"/>
    </xf>
    <xf numFmtId="49" fontId="11" fillId="0" borderId="4" xfId="1" applyNumberFormat="1" applyFont="1" applyBorder="1" applyAlignment="1">
      <alignment horizontal="center" vertical="center" textRotation="90" wrapText="1" readingOrder="1"/>
    </xf>
    <xf numFmtId="0" fontId="3" fillId="3" borderId="7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2" borderId="69" xfId="0" applyFont="1" applyFill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 readingOrder="1"/>
    </xf>
    <xf numFmtId="0" fontId="3" fillId="2" borderId="48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3" fillId="0" borderId="28" xfId="0" applyNumberFormat="1" applyFont="1" applyBorder="1" applyAlignment="1">
      <alignment horizontal="center" vertical="center" textRotation="90" wrapText="1" readingOrder="1"/>
    </xf>
    <xf numFmtId="0" fontId="3" fillId="0" borderId="34" xfId="0" applyFont="1" applyBorder="1" applyAlignment="1">
      <alignment horizontal="center" vertical="center" textRotation="90" wrapText="1" readingOrder="1"/>
    </xf>
    <xf numFmtId="0" fontId="3" fillId="0" borderId="37" xfId="0" applyFont="1" applyBorder="1" applyAlignment="1">
      <alignment horizontal="center" vertical="center" textRotation="90" wrapText="1" readingOrder="1"/>
    </xf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49" fontId="11" fillId="0" borderId="35" xfId="1" applyNumberFormat="1" applyFont="1" applyBorder="1" applyAlignment="1">
      <alignment horizontal="center" vertical="center" textRotation="90" wrapText="1" readingOrder="1"/>
    </xf>
    <xf numFmtId="49" fontId="11" fillId="0" borderId="38" xfId="1" applyNumberFormat="1" applyFont="1" applyBorder="1" applyAlignment="1">
      <alignment horizontal="center" vertical="center" textRotation="90" wrapText="1" readingOrder="1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74" xfId="0" applyFont="1" applyFill="1" applyBorder="1" applyAlignment="1">
      <alignment horizontal="center" vertical="top" wrapText="1"/>
    </xf>
    <xf numFmtId="0" fontId="3" fillId="3" borderId="73" xfId="0" applyFont="1" applyFill="1" applyBorder="1" applyAlignment="1">
      <alignment horizontal="center" vertical="top" wrapText="1"/>
    </xf>
    <xf numFmtId="0" fontId="3" fillId="3" borderId="7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11" fillId="0" borderId="37" xfId="1" applyFont="1" applyBorder="1" applyAlignment="1">
      <alignment horizontal="center" vertical="center" textRotation="90" wrapText="1"/>
    </xf>
    <xf numFmtId="0" fontId="11" fillId="0" borderId="38" xfId="1" applyFont="1" applyBorder="1" applyAlignment="1">
      <alignment horizontal="center" vertical="center" textRotation="90" wrapText="1"/>
    </xf>
    <xf numFmtId="0" fontId="11" fillId="0" borderId="33" xfId="1" applyFont="1" applyBorder="1" applyAlignment="1">
      <alignment horizontal="center" vertical="center" textRotation="90" wrapText="1"/>
    </xf>
    <xf numFmtId="0" fontId="11" fillId="0" borderId="28" xfId="1" applyFont="1" applyBorder="1" applyAlignment="1">
      <alignment horizontal="center" vertical="center" textRotation="90" wrapText="1"/>
    </xf>
    <xf numFmtId="0" fontId="11" fillId="0" borderId="10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45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 readingOrder="1"/>
    </xf>
    <xf numFmtId="0" fontId="3" fillId="0" borderId="54" xfId="0" applyFont="1" applyBorder="1" applyAlignment="1">
      <alignment horizontal="center" vertical="center" textRotation="90" wrapText="1" readingOrder="1"/>
    </xf>
    <xf numFmtId="0" fontId="3" fillId="0" borderId="44" xfId="0" applyFont="1" applyBorder="1" applyAlignment="1">
      <alignment horizontal="center" vertical="center" textRotation="90" wrapText="1" readingOrder="1"/>
    </xf>
    <xf numFmtId="0" fontId="3" fillId="0" borderId="45" xfId="0" applyFont="1" applyBorder="1" applyAlignment="1">
      <alignment horizontal="center" vertical="center" textRotation="90" wrapText="1" readingOrder="1"/>
    </xf>
    <xf numFmtId="0" fontId="4" fillId="3" borderId="64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left" vertical="top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4" fillId="3" borderId="70" xfId="0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18" xfId="3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14" fontId="3" fillId="3" borderId="7" xfId="0" applyNumberFormat="1" applyFont="1" applyFill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1" fillId="0" borderId="1" xfId="3" applyFont="1" applyBorder="1" applyAlignment="1">
      <alignment horizontal="left" vertical="top" wrapText="1"/>
    </xf>
    <xf numFmtId="0" fontId="11" fillId="0" borderId="18" xfId="3" applyFont="1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3" borderId="29" xfId="0" applyFont="1" applyFill="1" applyBorder="1" applyAlignment="1">
      <alignment vertical="top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 readingOrder="1"/>
    </xf>
    <xf numFmtId="0" fontId="3" fillId="3" borderId="57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6" applyFont="1" applyFill="1" applyAlignment="1">
      <alignment horizontal="left" vertical="top" wrapText="1"/>
    </xf>
    <xf numFmtId="2" fontId="3" fillId="3" borderId="0" xfId="6" applyNumberFormat="1" applyFont="1" applyFill="1" applyAlignment="1">
      <alignment horizontal="left" wrapText="1"/>
    </xf>
    <xf numFmtId="2" fontId="3" fillId="3" borderId="0" xfId="6" applyNumberFormat="1" applyFont="1" applyFill="1" applyAlignment="1">
      <alignment horizontal="left" vertical="top" wrapText="1"/>
    </xf>
    <xf numFmtId="0" fontId="3" fillId="3" borderId="25" xfId="6" applyFont="1" applyFill="1" applyBorder="1" applyAlignment="1">
      <alignment horizontal="center" vertical="top" wrapText="1"/>
    </xf>
    <xf numFmtId="0" fontId="3" fillId="3" borderId="1" xfId="6" applyFont="1" applyFill="1" applyBorder="1" applyAlignment="1">
      <alignment horizontal="center" vertical="top" wrapText="1"/>
    </xf>
    <xf numFmtId="0" fontId="3" fillId="3" borderId="5" xfId="6" applyFont="1" applyFill="1" applyBorder="1" applyAlignment="1">
      <alignment horizontal="left" vertical="top" wrapText="1"/>
    </xf>
    <xf numFmtId="0" fontId="3" fillId="3" borderId="33" xfId="6" applyFont="1" applyFill="1" applyBorder="1" applyAlignment="1">
      <alignment horizontal="center" vertical="top" wrapText="1"/>
    </xf>
    <xf numFmtId="0" fontId="3" fillId="3" borderId="2" xfId="6" applyFont="1" applyFill="1" applyBorder="1" applyAlignment="1">
      <alignment horizontal="left" vertical="top" wrapText="1"/>
    </xf>
    <xf numFmtId="0" fontId="3" fillId="3" borderId="3" xfId="6" applyFont="1" applyFill="1" applyBorder="1" applyAlignment="1">
      <alignment horizontal="left" vertical="top" wrapText="1"/>
    </xf>
    <xf numFmtId="0" fontId="3" fillId="3" borderId="4" xfId="6" applyFont="1" applyFill="1" applyBorder="1" applyAlignment="1">
      <alignment horizontal="left" vertical="top" wrapText="1"/>
    </xf>
    <xf numFmtId="0" fontId="3" fillId="3" borderId="60" xfId="6" applyFont="1" applyFill="1" applyBorder="1" applyAlignment="1">
      <alignment horizontal="left" vertical="top" wrapText="1"/>
    </xf>
    <xf numFmtId="0" fontId="3" fillId="3" borderId="43" xfId="6" applyFont="1" applyFill="1" applyBorder="1" applyAlignment="1">
      <alignment horizontal="left" vertical="top" wrapText="1"/>
    </xf>
    <xf numFmtId="0" fontId="3" fillId="3" borderId="48" xfId="6" applyFont="1" applyFill="1" applyBorder="1" applyAlignment="1">
      <alignment horizontal="center" vertical="top" wrapText="1"/>
    </xf>
    <xf numFmtId="0" fontId="3" fillId="3" borderId="3" xfId="6" applyFont="1" applyFill="1" applyBorder="1" applyAlignment="1">
      <alignment horizontal="center" vertical="top" wrapText="1"/>
    </xf>
    <xf numFmtId="0" fontId="3" fillId="3" borderId="60" xfId="6" applyFont="1" applyFill="1" applyBorder="1" applyAlignment="1">
      <alignment horizontal="center" vertical="top" wrapText="1"/>
    </xf>
    <xf numFmtId="0" fontId="3" fillId="3" borderId="34" xfId="6" applyFont="1" applyFill="1" applyBorder="1" applyAlignment="1">
      <alignment horizontal="center" vertical="top" wrapText="1"/>
    </xf>
    <xf numFmtId="0" fontId="3" fillId="3" borderId="37" xfId="6" applyFont="1" applyFill="1" applyBorder="1" applyAlignment="1">
      <alignment horizontal="center" vertical="top" wrapText="1"/>
    </xf>
    <xf numFmtId="0" fontId="3" fillId="3" borderId="55" xfId="6" applyFont="1" applyFill="1" applyBorder="1" applyAlignment="1">
      <alignment horizontal="left" vertical="top" wrapText="1"/>
    </xf>
    <xf numFmtId="0" fontId="3" fillId="3" borderId="38" xfId="6" applyFont="1" applyFill="1" applyBorder="1" applyAlignment="1">
      <alignment horizontal="left" vertical="top" wrapText="1"/>
    </xf>
    <xf numFmtId="0" fontId="3" fillId="3" borderId="2" xfId="6" applyFont="1" applyFill="1" applyBorder="1" applyAlignment="1">
      <alignment horizontal="center" vertical="top" wrapText="1"/>
    </xf>
    <xf numFmtId="0" fontId="3" fillId="3" borderId="35" xfId="6" quotePrefix="1" applyFont="1" applyFill="1" applyBorder="1" applyAlignment="1">
      <alignment horizontal="left" vertical="top" wrapText="1"/>
    </xf>
    <xf numFmtId="0" fontId="4" fillId="3" borderId="64" xfId="6" applyFont="1" applyFill="1" applyBorder="1" applyAlignment="1">
      <alignment horizontal="center" vertical="center" wrapText="1"/>
    </xf>
    <xf numFmtId="0" fontId="4" fillId="3" borderId="77" xfId="6" applyFont="1" applyFill="1" applyBorder="1" applyAlignment="1">
      <alignment horizontal="center" vertical="center" wrapText="1"/>
    </xf>
    <xf numFmtId="0" fontId="4" fillId="3" borderId="70" xfId="6" applyFont="1" applyFill="1" applyBorder="1" applyAlignment="1">
      <alignment horizontal="center" vertical="center" wrapText="1"/>
    </xf>
    <xf numFmtId="0" fontId="3" fillId="3" borderId="68" xfId="6" applyFont="1" applyFill="1" applyBorder="1" applyAlignment="1">
      <alignment horizontal="center" vertical="top" wrapText="1"/>
    </xf>
    <xf numFmtId="0" fontId="3" fillId="3" borderId="41" xfId="6" applyFont="1" applyFill="1" applyBorder="1" applyAlignment="1">
      <alignment horizontal="left" vertical="top" wrapText="1"/>
    </xf>
    <xf numFmtId="0" fontId="3" fillId="3" borderId="72" xfId="6" applyFont="1" applyFill="1" applyBorder="1" applyAlignment="1">
      <alignment horizontal="left" vertical="top" wrapText="1"/>
    </xf>
    <xf numFmtId="0" fontId="3" fillId="3" borderId="1" xfId="6" applyFont="1" applyFill="1" applyBorder="1" applyAlignment="1">
      <alignment horizontal="left" vertical="top" wrapText="1"/>
    </xf>
    <xf numFmtId="0" fontId="3" fillId="3" borderId="36" xfId="6" applyFont="1" applyFill="1" applyBorder="1" applyAlignment="1">
      <alignment horizontal="left" vertical="top" wrapText="1"/>
    </xf>
    <xf numFmtId="0" fontId="3" fillId="3" borderId="55" xfId="6" quotePrefix="1" applyFont="1" applyFill="1" applyBorder="1" applyAlignment="1">
      <alignment horizontal="left" vertical="top" wrapText="1"/>
    </xf>
    <xf numFmtId="0" fontId="3" fillId="3" borderId="56" xfId="6" applyFont="1" applyFill="1" applyBorder="1" applyAlignment="1">
      <alignment horizontal="center" vertical="top" wrapText="1"/>
    </xf>
    <xf numFmtId="0" fontId="3" fillId="3" borderId="32" xfId="6" applyFont="1" applyFill="1" applyBorder="1" applyAlignment="1">
      <alignment horizontal="left" vertical="top" wrapText="1"/>
    </xf>
    <xf numFmtId="0" fontId="4" fillId="3" borderId="50" xfId="6" applyFont="1" applyFill="1" applyBorder="1" applyAlignment="1">
      <alignment horizontal="center" vertical="center" wrapText="1"/>
    </xf>
    <xf numFmtId="0" fontId="4" fillId="3" borderId="51" xfId="6" applyFont="1" applyFill="1" applyBorder="1" applyAlignment="1">
      <alignment horizontal="center" vertical="center" wrapText="1"/>
    </xf>
    <xf numFmtId="0" fontId="4" fillId="3" borderId="52" xfId="6" applyFont="1" applyFill="1" applyBorder="1" applyAlignment="1">
      <alignment horizontal="center" vertical="center" wrapText="1"/>
    </xf>
    <xf numFmtId="0" fontId="3" fillId="3" borderId="75" xfId="6" quotePrefix="1" applyFont="1" applyFill="1" applyBorder="1" applyAlignment="1">
      <alignment horizontal="left" vertical="top" wrapText="1"/>
    </xf>
    <xf numFmtId="0" fontId="3" fillId="3" borderId="45" xfId="6" applyFont="1" applyFill="1" applyBorder="1" applyAlignment="1">
      <alignment horizontal="left" vertical="top" wrapText="1"/>
    </xf>
    <xf numFmtId="0" fontId="3" fillId="3" borderId="75" xfId="6" applyFont="1" applyFill="1" applyBorder="1" applyAlignment="1">
      <alignment horizontal="left" vertical="top" wrapText="1"/>
    </xf>
    <xf numFmtId="0" fontId="3" fillId="3" borderId="54" xfId="6" applyFont="1" applyFill="1" applyBorder="1" applyAlignment="1">
      <alignment horizontal="left" vertical="top" wrapText="1"/>
    </xf>
    <xf numFmtId="0" fontId="22" fillId="3" borderId="60" xfId="6" applyFill="1" applyBorder="1" applyAlignment="1">
      <alignment horizontal="left" vertical="top" wrapText="1"/>
    </xf>
    <xf numFmtId="0" fontId="3" fillId="3" borderId="28" xfId="6" applyFont="1" applyFill="1" applyBorder="1" applyAlignment="1">
      <alignment horizontal="left" vertical="top" wrapText="1"/>
    </xf>
    <xf numFmtId="0" fontId="3" fillId="3" borderId="77" xfId="6" applyFont="1" applyFill="1" applyBorder="1" applyAlignment="1">
      <alignment horizontal="center" vertical="top" wrapText="1"/>
    </xf>
    <xf numFmtId="0" fontId="3" fillId="3" borderId="0" xfId="6" applyFont="1" applyFill="1" applyAlignment="1">
      <alignment horizontal="center" vertical="top" wrapText="1"/>
    </xf>
    <xf numFmtId="0" fontId="3" fillId="3" borderId="63" xfId="6" applyFont="1" applyFill="1" applyBorder="1" applyAlignment="1">
      <alignment horizontal="center" vertical="top" wrapText="1"/>
    </xf>
    <xf numFmtId="0" fontId="3" fillId="3" borderId="67" xfId="6" applyFont="1" applyFill="1" applyBorder="1" applyAlignment="1">
      <alignment horizontal="center" vertical="top" wrapText="1"/>
    </xf>
    <xf numFmtId="0" fontId="3" fillId="3" borderId="53" xfId="6" applyFont="1" applyFill="1" applyBorder="1" applyAlignment="1">
      <alignment horizontal="center" vertical="top" wrapText="1"/>
    </xf>
    <xf numFmtId="0" fontId="3" fillId="3" borderId="44" xfId="6" applyFont="1" applyFill="1" applyBorder="1" applyAlignment="1">
      <alignment horizontal="center" vertical="top" wrapText="1"/>
    </xf>
    <xf numFmtId="0" fontId="3" fillId="3" borderId="8" xfId="6" applyFont="1" applyFill="1" applyBorder="1" applyAlignment="1">
      <alignment horizontal="left" vertical="top" wrapText="1"/>
    </xf>
    <xf numFmtId="0" fontId="3" fillId="3" borderId="74" xfId="6" applyFont="1" applyFill="1" applyBorder="1" applyAlignment="1">
      <alignment horizontal="left" vertical="top" wrapText="1"/>
    </xf>
    <xf numFmtId="0" fontId="3" fillId="3" borderId="10" xfId="6" applyFont="1" applyFill="1" applyBorder="1" applyAlignment="1">
      <alignment horizontal="left" vertical="top" wrapText="1"/>
    </xf>
    <xf numFmtId="0" fontId="4" fillId="3" borderId="5" xfId="6" applyFont="1" applyFill="1" applyBorder="1" applyAlignment="1">
      <alignment horizontal="center" vertical="center" wrapText="1"/>
    </xf>
    <xf numFmtId="0" fontId="4" fillId="3" borderId="78" xfId="6" applyFont="1" applyFill="1" applyBorder="1" applyAlignment="1">
      <alignment horizontal="center" vertical="center" wrapText="1"/>
    </xf>
    <xf numFmtId="0" fontId="4" fillId="3" borderId="6" xfId="6" applyFont="1" applyFill="1" applyBorder="1" applyAlignment="1">
      <alignment horizontal="center" vertical="center" wrapText="1"/>
    </xf>
    <xf numFmtId="0" fontId="3" fillId="3" borderId="4" xfId="6" applyFont="1" applyFill="1" applyBorder="1" applyAlignment="1">
      <alignment horizontal="center" vertical="top" wrapText="1"/>
    </xf>
    <xf numFmtId="0" fontId="3" fillId="3" borderId="2" xfId="6" applyFont="1" applyFill="1" applyBorder="1" applyAlignment="1">
      <alignment horizontal="center" vertical="top"/>
    </xf>
    <xf numFmtId="0" fontId="3" fillId="3" borderId="4" xfId="6" applyFont="1" applyFill="1" applyBorder="1" applyAlignment="1">
      <alignment horizontal="center" vertical="top"/>
    </xf>
    <xf numFmtId="0" fontId="3" fillId="3" borderId="2" xfId="6" quotePrefix="1" applyFont="1" applyFill="1" applyBorder="1" applyAlignment="1">
      <alignment horizontal="left" vertical="top" wrapText="1"/>
    </xf>
    <xf numFmtId="0" fontId="3" fillId="3" borderId="31" xfId="6" applyFont="1" applyFill="1" applyBorder="1" applyAlignment="1">
      <alignment horizontal="center" vertical="top"/>
    </xf>
    <xf numFmtId="0" fontId="3" fillId="3" borderId="33" xfId="6" applyFont="1" applyFill="1" applyBorder="1" applyAlignment="1">
      <alignment horizontal="center" vertical="top"/>
    </xf>
    <xf numFmtId="0" fontId="6" fillId="0" borderId="12" xfId="7" applyFont="1" applyBorder="1" applyAlignment="1">
      <alignment horizontal="left" vertical="top" wrapText="1"/>
    </xf>
    <xf numFmtId="0" fontId="6" fillId="0" borderId="16" xfId="7" applyFont="1" applyBorder="1" applyAlignment="1">
      <alignment horizontal="left" vertical="top" wrapText="1"/>
    </xf>
    <xf numFmtId="0" fontId="6" fillId="0" borderId="12" xfId="7" quotePrefix="1" applyFont="1" applyBorder="1" applyAlignment="1">
      <alignment horizontal="left" vertical="top" wrapText="1"/>
    </xf>
    <xf numFmtId="0" fontId="3" fillId="0" borderId="12" xfId="7" applyFont="1" applyBorder="1" applyAlignment="1">
      <alignment horizontal="left" vertical="top" wrapText="1"/>
    </xf>
    <xf numFmtId="0" fontId="3" fillId="0" borderId="16" xfId="7" applyFont="1" applyBorder="1" applyAlignment="1">
      <alignment horizontal="left" vertical="top" wrapText="1"/>
    </xf>
    <xf numFmtId="0" fontId="6" fillId="0" borderId="29" xfId="7" applyFont="1" applyBorder="1" applyAlignment="1">
      <alignment horizontal="left" vertical="top" wrapText="1"/>
    </xf>
    <xf numFmtId="0" fontId="3" fillId="3" borderId="18" xfId="6" applyFont="1" applyFill="1" applyBorder="1" applyAlignment="1">
      <alignment horizontal="left" vertical="top" wrapText="1"/>
    </xf>
    <xf numFmtId="0" fontId="4" fillId="3" borderId="59" xfId="6" applyFont="1" applyFill="1" applyBorder="1" applyAlignment="1">
      <alignment horizontal="center" vertical="center" wrapText="1"/>
    </xf>
    <xf numFmtId="0" fontId="4" fillId="3" borderId="63" xfId="6" applyFont="1" applyFill="1" applyBorder="1" applyAlignment="1">
      <alignment horizontal="center" vertical="center" wrapText="1"/>
    </xf>
    <xf numFmtId="0" fontId="4" fillId="3" borderId="62" xfId="6" applyFont="1" applyFill="1" applyBorder="1" applyAlignment="1">
      <alignment horizontal="center" vertical="center" wrapText="1"/>
    </xf>
    <xf numFmtId="0" fontId="3" fillId="3" borderId="18" xfId="6" applyFont="1" applyFill="1" applyBorder="1" applyAlignment="1">
      <alignment horizontal="center" vertical="top" wrapText="1"/>
    </xf>
    <xf numFmtId="0" fontId="3" fillId="3" borderId="1" xfId="6" quotePrefix="1" applyFont="1" applyFill="1" applyBorder="1" applyAlignment="1">
      <alignment horizontal="left" vertical="top" wrapText="1"/>
    </xf>
    <xf numFmtId="0" fontId="3" fillId="3" borderId="66" xfId="6" applyFont="1" applyFill="1" applyBorder="1" applyAlignment="1">
      <alignment horizontal="center" vertical="top" wrapText="1"/>
    </xf>
    <xf numFmtId="0" fontId="4" fillId="3" borderId="0" xfId="6" applyFont="1" applyFill="1" applyBorder="1" applyAlignment="1">
      <alignment horizontal="center" vertical="center" wrapText="1"/>
    </xf>
    <xf numFmtId="0" fontId="4" fillId="3" borderId="54" xfId="6" applyFont="1" applyFill="1" applyBorder="1" applyAlignment="1">
      <alignment horizontal="center" vertical="center" wrapText="1"/>
    </xf>
    <xf numFmtId="0" fontId="3" fillId="3" borderId="39" xfId="6" applyFont="1" applyFill="1" applyBorder="1" applyAlignment="1">
      <alignment horizontal="center" vertical="top" wrapText="1"/>
    </xf>
    <xf numFmtId="0" fontId="3" fillId="3" borderId="28" xfId="6" quotePrefix="1" applyFont="1" applyFill="1" applyBorder="1" applyAlignment="1">
      <alignment horizontal="left" vertical="top" wrapText="1"/>
    </xf>
    <xf numFmtId="0" fontId="3" fillId="3" borderId="6" xfId="6" applyFont="1" applyFill="1" applyBorder="1" applyAlignment="1">
      <alignment horizontal="left" vertical="top" wrapText="1"/>
    </xf>
    <xf numFmtId="0" fontId="4" fillId="3" borderId="33" xfId="6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horizontal="center" vertical="center" wrapText="1"/>
    </xf>
    <xf numFmtId="0" fontId="4" fillId="3" borderId="28" xfId="6" applyFont="1" applyFill="1" applyBorder="1" applyAlignment="1">
      <alignment horizontal="center" vertical="center" wrapText="1"/>
    </xf>
    <xf numFmtId="0" fontId="3" fillId="3" borderId="19" xfId="6" applyFont="1" applyFill="1" applyBorder="1" applyAlignment="1">
      <alignment horizontal="left" vertical="top" wrapText="1"/>
    </xf>
    <xf numFmtId="0" fontId="3" fillId="3" borderId="38" xfId="6" quotePrefix="1" applyFont="1" applyFill="1" applyBorder="1" applyAlignment="1">
      <alignment horizontal="left" vertical="top" wrapText="1"/>
    </xf>
    <xf numFmtId="0" fontId="4" fillId="3" borderId="0" xfId="6" applyFont="1" applyFill="1" applyBorder="1" applyAlignment="1">
      <alignment horizontal="center" vertical="center"/>
    </xf>
    <xf numFmtId="0" fontId="4" fillId="0" borderId="7" xfId="6" applyFont="1" applyBorder="1" applyAlignment="1">
      <alignment horizontal="center" vertical="center" wrapText="1"/>
    </xf>
    <xf numFmtId="0" fontId="3" fillId="3" borderId="31" xfId="6" applyFont="1" applyFill="1" applyBorder="1" applyAlignment="1">
      <alignment horizontal="center" vertical="top" wrapText="1"/>
    </xf>
    <xf numFmtId="0" fontId="3" fillId="3" borderId="25" xfId="6" applyFont="1" applyFill="1" applyBorder="1" applyAlignment="1">
      <alignment horizontal="left" vertical="top" wrapText="1"/>
    </xf>
    <xf numFmtId="0" fontId="3" fillId="3" borderId="48" xfId="6" applyFont="1" applyFill="1" applyBorder="1" applyAlignment="1">
      <alignment horizontal="left" vertical="top" wrapText="1"/>
    </xf>
    <xf numFmtId="0" fontId="4" fillId="3" borderId="53" xfId="6" applyFont="1" applyFill="1" applyBorder="1" applyAlignment="1">
      <alignment horizontal="center" vertical="center" wrapText="1"/>
    </xf>
    <xf numFmtId="0" fontId="3" fillId="3" borderId="35" xfId="6" applyFont="1" applyFill="1" applyBorder="1" applyAlignment="1">
      <alignment horizontal="center" vertical="top" wrapText="1"/>
    </xf>
    <xf numFmtId="0" fontId="3" fillId="3" borderId="55" xfId="6" applyFont="1" applyFill="1" applyBorder="1" applyAlignment="1">
      <alignment horizontal="center" vertical="top" wrapText="1"/>
    </xf>
    <xf numFmtId="0" fontId="3" fillId="3" borderId="34" xfId="6" applyFont="1" applyFill="1" applyBorder="1" applyAlignment="1">
      <alignment horizontal="center" vertical="top"/>
    </xf>
    <xf numFmtId="0" fontId="3" fillId="3" borderId="37" xfId="6" applyFont="1" applyFill="1" applyBorder="1" applyAlignment="1">
      <alignment horizontal="center" vertical="top"/>
    </xf>
    <xf numFmtId="0" fontId="3" fillId="3" borderId="56" xfId="6" applyFont="1" applyFill="1" applyBorder="1" applyAlignment="1">
      <alignment horizontal="center" vertical="top"/>
    </xf>
    <xf numFmtId="0" fontId="3" fillId="3" borderId="68" xfId="6" applyFont="1" applyFill="1" applyBorder="1" applyAlignment="1">
      <alignment horizontal="center" vertical="top"/>
    </xf>
    <xf numFmtId="0" fontId="3" fillId="0" borderId="29" xfId="7" applyFont="1" applyBorder="1" applyAlignment="1">
      <alignment horizontal="left" vertical="top" wrapText="1"/>
    </xf>
    <xf numFmtId="0" fontId="33" fillId="3" borderId="1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78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1" fillId="0" borderId="0" xfId="2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8" fillId="0" borderId="1" xfId="1" applyNumberFormat="1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 wrapText="1"/>
    </xf>
    <xf numFmtId="0" fontId="42" fillId="0" borderId="0" xfId="6" applyFont="1" applyAlignment="1">
      <alignment horizontal="center"/>
    </xf>
    <xf numFmtId="0" fontId="7" fillId="0" borderId="34" xfId="6" applyFont="1" applyBorder="1" applyAlignment="1">
      <alignment horizontal="center" vertical="center" wrapText="1"/>
    </xf>
    <xf numFmtId="0" fontId="7" fillId="0" borderId="56" xfId="6" applyFont="1" applyBorder="1" applyAlignment="1">
      <alignment horizontal="center" vertical="center" wrapText="1"/>
    </xf>
    <xf numFmtId="0" fontId="7" fillId="0" borderId="37" xfId="6" applyFont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top" wrapText="1"/>
    </xf>
    <xf numFmtId="0" fontId="7" fillId="3" borderId="3" xfId="6" applyFont="1" applyFill="1" applyBorder="1" applyAlignment="1">
      <alignment horizontal="center" vertical="top" wrapText="1"/>
    </xf>
    <xf numFmtId="0" fontId="7" fillId="3" borderId="4" xfId="6" applyFont="1" applyFill="1" applyBorder="1" applyAlignment="1">
      <alignment horizontal="center" vertical="top" wrapText="1"/>
    </xf>
    <xf numFmtId="0" fontId="7" fillId="0" borderId="75" xfId="6" applyFont="1" applyBorder="1" applyAlignment="1">
      <alignment horizontal="center" vertical="top" wrapText="1"/>
    </xf>
    <xf numFmtId="0" fontId="7" fillId="0" borderId="54" xfId="6" applyFont="1" applyBorder="1" applyAlignment="1">
      <alignment horizontal="center" vertical="top" wrapText="1"/>
    </xf>
    <xf numFmtId="0" fontId="7" fillId="0" borderId="45" xfId="6" applyFont="1" applyBorder="1" applyAlignment="1">
      <alignment horizontal="center" vertical="top" wrapText="1"/>
    </xf>
    <xf numFmtId="0" fontId="12" fillId="3" borderId="0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top" wrapText="1"/>
    </xf>
    <xf numFmtId="0" fontId="7" fillId="0" borderId="3" xfId="6" applyFont="1" applyBorder="1" applyAlignment="1">
      <alignment horizontal="center" vertical="top" wrapText="1"/>
    </xf>
    <xf numFmtId="0" fontId="7" fillId="0" borderId="4" xfId="6" applyFont="1" applyBorder="1" applyAlignment="1">
      <alignment horizontal="center" vertical="top" wrapText="1"/>
    </xf>
    <xf numFmtId="0" fontId="7" fillId="0" borderId="67" xfId="6" applyFont="1" applyBorder="1" applyAlignment="1">
      <alignment horizontal="center" vertical="center" wrapText="1"/>
    </xf>
    <xf numFmtId="0" fontId="7" fillId="0" borderId="53" xfId="6" applyFont="1" applyBorder="1" applyAlignment="1">
      <alignment horizontal="center" vertical="center" wrapText="1"/>
    </xf>
    <xf numFmtId="0" fontId="7" fillId="0" borderId="44" xfId="6" applyFont="1" applyBorder="1" applyAlignment="1">
      <alignment horizontal="center" vertical="center" wrapText="1"/>
    </xf>
    <xf numFmtId="0" fontId="7" fillId="0" borderId="47" xfId="6" applyFont="1" applyBorder="1" applyAlignment="1">
      <alignment horizontal="center" vertical="center" wrapText="1"/>
    </xf>
    <xf numFmtId="0" fontId="7" fillId="0" borderId="48" xfId="6" applyFont="1" applyBorder="1" applyAlignment="1">
      <alignment horizontal="center" vertical="top" wrapText="1"/>
    </xf>
    <xf numFmtId="0" fontId="7" fillId="0" borderId="1" xfId="6" applyFont="1" applyBorder="1" applyAlignment="1">
      <alignment horizontal="center" vertical="top" wrapText="1"/>
    </xf>
    <xf numFmtId="0" fontId="7" fillId="0" borderId="68" xfId="6" applyFont="1" applyBorder="1" applyAlignment="1">
      <alignment horizontal="center" vertical="center" wrapText="1"/>
    </xf>
    <xf numFmtId="0" fontId="7" fillId="0" borderId="60" xfId="6" applyFont="1" applyBorder="1" applyAlignment="1">
      <alignment horizontal="center" vertical="top" wrapText="1"/>
    </xf>
    <xf numFmtId="0" fontId="7" fillId="0" borderId="7" xfId="6" applyFont="1" applyBorder="1" applyAlignment="1">
      <alignment horizontal="center"/>
    </xf>
    <xf numFmtId="0" fontId="7" fillId="0" borderId="9" xfId="6" applyFont="1" applyBorder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6" applyFont="1" applyAlignment="1">
      <alignment horizontal="left" wrapText="1"/>
    </xf>
    <xf numFmtId="0" fontId="7" fillId="3" borderId="7" xfId="6" applyFont="1" applyFill="1" applyBorder="1" applyAlignment="1">
      <alignment horizontal="center"/>
    </xf>
    <xf numFmtId="0" fontId="7" fillId="0" borderId="0" xfId="6" applyFont="1" applyAlignment="1">
      <alignment horizontal="center"/>
    </xf>
    <xf numFmtId="0" fontId="7" fillId="0" borderId="7" xfId="6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34" fillId="3" borderId="0" xfId="0" applyFont="1" applyFill="1" applyBorder="1" applyAlignment="1">
      <alignment horizontal="center" vertical="center" wrapText="1"/>
    </xf>
  </cellXfs>
  <cellStyles count="8">
    <cellStyle name="Excel Built-in Normal" xfId="3" xr:uid="{00000000-0005-0000-0000-000000000000}"/>
    <cellStyle name="Гиперссылка" xfId="2" builtinId="8"/>
    <cellStyle name="Обычный" xfId="0" builtinId="0"/>
    <cellStyle name="Обычный 2" xfId="1" xr:uid="{00000000-0005-0000-0000-000003000000}"/>
    <cellStyle name="Обычный 2 2" xfId="6" xr:uid="{00000000-0005-0000-0000-000004000000}"/>
    <cellStyle name="Обычный 3" xfId="4" xr:uid="{00000000-0005-0000-0000-000005000000}"/>
    <cellStyle name="Обычный 4" xfId="5" xr:uid="{00000000-0005-0000-0000-000006000000}"/>
    <cellStyle name="Обычный 5" xfId="7" xr:uid="{00000000-0005-0000-0000-000007000000}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lnov@yandex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zlnov@yandex.ru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zlnov@yandex.r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ozlnov@yandex.ru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ozlnov@yandex.ru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ozlnov@yandex.r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ozlnov@yandex.ru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ozlnov@yandex.ru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zlnov@yandex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hudovskoe.lesnichestvo@yandex.ru" TargetMode="External"/><Relationship Id="rId3" Type="http://schemas.openxmlformats.org/officeDocument/2006/relationships/hyperlink" Target="https://mail.yandex.ru/?uid=342274397&amp;login=ozlnov" TargetMode="External"/><Relationship Id="rId7" Type="http://schemas.openxmlformats.org/officeDocument/2006/relationships/hyperlink" Target="mailto:info@leskom.nov.ru" TargetMode="External"/><Relationship Id="rId2" Type="http://schemas.openxmlformats.org/officeDocument/2006/relationships/hyperlink" Target="https://mail.yandex.ru/?uid=342274397&amp;login=ozlnov" TargetMode="External"/><Relationship Id="rId1" Type="http://schemas.openxmlformats.org/officeDocument/2006/relationships/hyperlink" Target="https://mail.yandex.ru/?uid=342274397&amp;login=ozlnov" TargetMode="External"/><Relationship Id="rId6" Type="http://schemas.openxmlformats.org/officeDocument/2006/relationships/hyperlink" Target="mailto:hwoinaya@yandex.ru" TargetMode="External"/><Relationship Id="rId5" Type="http://schemas.openxmlformats.org/officeDocument/2006/relationships/hyperlink" Target="https://mail.yandex.ru/?uid=342274397&amp;login=ozlnov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ail.yandex.ru/?uid=342274397&amp;login=ozlnov" TargetMode="External"/><Relationship Id="rId9" Type="http://schemas.openxmlformats.org/officeDocument/2006/relationships/hyperlink" Target="mailto:ozlnov@yandex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ozlnov@yandex.ru" TargetMode="External"/><Relationship Id="rId3" Type="http://schemas.openxmlformats.org/officeDocument/2006/relationships/hyperlink" Target="https://mail.yandex.ru/?uid=342274397&amp;login=ozlnov" TargetMode="External"/><Relationship Id="rId7" Type="http://schemas.openxmlformats.org/officeDocument/2006/relationships/hyperlink" Target="https://mail.yandex.ru/?uid=342274397&amp;login=ozlnov" TargetMode="External"/><Relationship Id="rId2" Type="http://schemas.openxmlformats.org/officeDocument/2006/relationships/hyperlink" Target="https://mail.yandex.ru/?uid=342274397&amp;login=ozlnov" TargetMode="External"/><Relationship Id="rId1" Type="http://schemas.openxmlformats.org/officeDocument/2006/relationships/hyperlink" Target="https://mail.yandex.ru/?uid=342274397&amp;login=ozlnov" TargetMode="External"/><Relationship Id="rId6" Type="http://schemas.openxmlformats.org/officeDocument/2006/relationships/hyperlink" Target="https://mail.yandex.ru/?uid=342274397&amp;login=ozlnov" TargetMode="External"/><Relationship Id="rId5" Type="http://schemas.openxmlformats.org/officeDocument/2006/relationships/hyperlink" Target="https://mail.yandex.ru/?uid=342274397&amp;login=ozlnov" TargetMode="External"/><Relationship Id="rId4" Type="http://schemas.openxmlformats.org/officeDocument/2006/relationships/hyperlink" Target="https://mail.yandex.ru/?uid=342274397&amp;login=ozlnov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zlnov@yandex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zlnov@yandex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ozlnov@yandex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ozlnov@yandex.ru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ozlnov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19"/>
  <sheetViews>
    <sheetView view="pageBreakPreview" topLeftCell="I7" zoomScaleNormal="100" zoomScaleSheetLayoutView="100" workbookViewId="0">
      <selection activeCell="C28" sqref="C28"/>
    </sheetView>
  </sheetViews>
  <sheetFormatPr defaultColWidth="9.109375" defaultRowHeight="14.4" x14ac:dyDescent="0.3"/>
  <cols>
    <col min="1" max="1" width="27.44140625" style="75" customWidth="1"/>
    <col min="2" max="2" width="22.109375" style="75" customWidth="1"/>
    <col min="3" max="3" width="28.44140625" style="75" customWidth="1"/>
    <col min="4" max="4" width="24.88671875" style="75" customWidth="1"/>
    <col min="5" max="5" width="28" style="75" customWidth="1"/>
    <col min="6" max="6" width="9.109375" style="75"/>
    <col min="7" max="7" width="4.33203125" style="75" customWidth="1"/>
    <col min="8" max="16384" width="9.109375" style="75"/>
  </cols>
  <sheetData>
    <row r="1" spans="1:8" ht="18" x14ac:dyDescent="0.35">
      <c r="E1" s="29" t="s">
        <v>472</v>
      </c>
    </row>
    <row r="2" spans="1:8" ht="76.5" customHeight="1" thickBot="1" x14ac:dyDescent="0.35">
      <c r="A2" s="1022" t="s">
        <v>666</v>
      </c>
      <c r="B2" s="1022"/>
      <c r="C2" s="1022"/>
      <c r="D2" s="1022"/>
      <c r="E2" s="1022"/>
    </row>
    <row r="3" spans="1:8" ht="108" x14ac:dyDescent="0.3">
      <c r="A3" s="533" t="s">
        <v>41</v>
      </c>
      <c r="B3" s="534" t="s">
        <v>448</v>
      </c>
      <c r="C3" s="535" t="s">
        <v>447</v>
      </c>
      <c r="D3" s="535" t="s">
        <v>16</v>
      </c>
      <c r="E3" s="536" t="s">
        <v>449</v>
      </c>
    </row>
    <row r="4" spans="1:8" ht="52.5" customHeight="1" x14ac:dyDescent="0.3">
      <c r="A4" s="1029">
        <v>1</v>
      </c>
      <c r="B4" s="1031" t="s">
        <v>453</v>
      </c>
      <c r="C4" s="1033" t="s">
        <v>454</v>
      </c>
      <c r="D4" s="822" t="s">
        <v>1115</v>
      </c>
      <c r="E4" s="1034" t="s">
        <v>2796</v>
      </c>
    </row>
    <row r="5" spans="1:8" ht="45.75" customHeight="1" x14ac:dyDescent="0.3">
      <c r="A5" s="1030"/>
      <c r="B5" s="1032"/>
      <c r="C5" s="1032"/>
      <c r="D5" s="237" t="s">
        <v>455</v>
      </c>
      <c r="E5" s="1035"/>
    </row>
    <row r="6" spans="1:8" ht="114.75" customHeight="1" x14ac:dyDescent="0.3">
      <c r="A6" s="238">
        <v>3</v>
      </c>
      <c r="B6" s="239" t="s">
        <v>1938</v>
      </c>
      <c r="C6" s="1023" t="s">
        <v>450</v>
      </c>
      <c r="D6" s="1024"/>
      <c r="E6" s="1025"/>
    </row>
    <row r="7" spans="1:8" ht="108" x14ac:dyDescent="0.3">
      <c r="A7" s="238">
        <v>4</v>
      </c>
      <c r="B7" s="239" t="s">
        <v>1937</v>
      </c>
      <c r="C7" s="1023" t="s">
        <v>450</v>
      </c>
      <c r="D7" s="1024"/>
      <c r="E7" s="1025"/>
    </row>
    <row r="8" spans="1:8" ht="55.5" customHeight="1" x14ac:dyDescent="0.3">
      <c r="A8" s="238">
        <v>5</v>
      </c>
      <c r="B8" s="239" t="s">
        <v>1939</v>
      </c>
      <c r="C8" s="1023" t="s">
        <v>451</v>
      </c>
      <c r="D8" s="1024"/>
      <c r="E8" s="1025"/>
    </row>
    <row r="9" spans="1:8" ht="18.600000000000001" thickBot="1" x14ac:dyDescent="0.35">
      <c r="A9" s="240">
        <v>6</v>
      </c>
      <c r="B9" s="241" t="s">
        <v>452</v>
      </c>
      <c r="C9" s="1026" t="s">
        <v>450</v>
      </c>
      <c r="D9" s="1027"/>
      <c r="E9" s="1028"/>
    </row>
    <row r="10" spans="1:8" x14ac:dyDescent="0.3">
      <c r="A10" s="242"/>
      <c r="B10" s="242"/>
      <c r="C10" s="242"/>
      <c r="D10" s="242"/>
      <c r="E10" s="242"/>
    </row>
    <row r="11" spans="1:8" ht="109.2" x14ac:dyDescent="0.3">
      <c r="A11" s="244" t="s">
        <v>2795</v>
      </c>
      <c r="B11" s="1036" t="s">
        <v>2794</v>
      </c>
      <c r="C11" s="1036"/>
      <c r="D11" s="82"/>
      <c r="E11" s="821"/>
      <c r="F11" s="76"/>
      <c r="G11" s="76"/>
    </row>
    <row r="12" spans="1:8" ht="15.6" x14ac:dyDescent="0.3">
      <c r="A12" s="243" t="s">
        <v>98</v>
      </c>
      <c r="B12" s="1037" t="s">
        <v>99</v>
      </c>
      <c r="C12" s="1037"/>
      <c r="D12" s="82"/>
      <c r="E12" s="733" t="s">
        <v>93</v>
      </c>
      <c r="F12" s="38"/>
      <c r="G12" s="76"/>
    </row>
    <row r="13" spans="1:8" ht="15.6" x14ac:dyDescent="0.3">
      <c r="A13" s="243"/>
      <c r="B13" s="82"/>
      <c r="C13" s="82"/>
      <c r="D13" s="82"/>
      <c r="E13" s="82"/>
      <c r="F13" s="76"/>
      <c r="G13" s="76"/>
      <c r="H13" s="76"/>
    </row>
    <row r="14" spans="1:8" ht="84.75" customHeight="1" x14ac:dyDescent="0.3">
      <c r="A14" s="244" t="s">
        <v>647</v>
      </c>
      <c r="B14" s="1020" t="s">
        <v>2793</v>
      </c>
      <c r="C14" s="1020"/>
      <c r="D14" s="245" t="s">
        <v>2792</v>
      </c>
      <c r="E14" s="821"/>
      <c r="F14" s="76"/>
      <c r="G14" s="124"/>
    </row>
    <row r="15" spans="1:8" ht="15.6" x14ac:dyDescent="0.3">
      <c r="A15" s="243"/>
      <c r="B15" s="1021" t="s">
        <v>100</v>
      </c>
      <c r="C15" s="1021"/>
      <c r="D15" s="732" t="s">
        <v>99</v>
      </c>
      <c r="E15" s="733" t="s">
        <v>101</v>
      </c>
      <c r="F15" s="38"/>
      <c r="G15" s="38"/>
    </row>
    <row r="16" spans="1:8" ht="15.6" x14ac:dyDescent="0.3">
      <c r="A16" s="243"/>
      <c r="B16" s="82"/>
      <c r="C16" s="82"/>
      <c r="D16" s="82"/>
      <c r="E16" s="82"/>
      <c r="F16" s="76"/>
      <c r="G16" s="76"/>
      <c r="H16" s="76"/>
    </row>
    <row r="17" spans="1:9" ht="15.6" x14ac:dyDescent="0.3">
      <c r="A17" s="243" t="s">
        <v>102</v>
      </c>
      <c r="B17" s="731" t="s">
        <v>2791</v>
      </c>
      <c r="C17" s="82"/>
      <c r="D17" s="82"/>
      <c r="E17" s="246">
        <v>44586</v>
      </c>
      <c r="G17" s="76"/>
      <c r="H17" s="76"/>
      <c r="I17" s="76"/>
    </row>
    <row r="18" spans="1:9" ht="46.8" x14ac:dyDescent="0.3">
      <c r="A18" s="243"/>
      <c r="B18" s="247" t="s">
        <v>103</v>
      </c>
      <c r="C18" s="820"/>
      <c r="D18" s="82"/>
      <c r="E18" s="248" t="s">
        <v>43</v>
      </c>
      <c r="G18" s="38"/>
      <c r="H18" s="38"/>
      <c r="I18" s="38"/>
    </row>
    <row r="19" spans="1:9" ht="21" x14ac:dyDescent="0.4">
      <c r="B19" s="1015" t="s">
        <v>3303</v>
      </c>
    </row>
  </sheetData>
  <mergeCells count="13">
    <mergeCell ref="B14:C14"/>
    <mergeCell ref="B15:C15"/>
    <mergeCell ref="A2:E2"/>
    <mergeCell ref="C6:E6"/>
    <mergeCell ref="C8:E8"/>
    <mergeCell ref="C9:E9"/>
    <mergeCell ref="A4:A5"/>
    <mergeCell ref="B4:B5"/>
    <mergeCell ref="C4:C5"/>
    <mergeCell ref="E4:E5"/>
    <mergeCell ref="C7:E7"/>
    <mergeCell ref="B11:C11"/>
    <mergeCell ref="B12:C12"/>
  </mergeCells>
  <hyperlinks>
    <hyperlink ref="B19" r:id="rId1" xr:uid="{00000000-0004-0000-0000-000000000000}"/>
  </hyperlinks>
  <pageMargins left="0.98425196850393704" right="0.31496062992125984" top="0.39370078740157483" bottom="0.39370078740157483" header="0.31496062992125984" footer="0.31496062992125984"/>
  <pageSetup paperSize="9" fitToHeight="0" orientation="landscape" r:id="rId2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O240"/>
  <sheetViews>
    <sheetView tabSelected="1" view="pageBreakPreview" topLeftCell="B5" zoomScale="85" zoomScaleNormal="64" zoomScaleSheetLayoutView="85" workbookViewId="0">
      <pane ySplit="3" topLeftCell="A221" activePane="bottomLeft" state="frozen"/>
      <selection activeCell="C5" sqref="C5"/>
      <selection pane="bottomLeft" activeCell="A7" sqref="A7:AJ7"/>
    </sheetView>
  </sheetViews>
  <sheetFormatPr defaultColWidth="9.109375" defaultRowHeight="13.8" x14ac:dyDescent="0.25"/>
  <cols>
    <col min="1" max="1" width="8.44140625" style="6" customWidth="1"/>
    <col min="2" max="2" width="41.109375" style="6" customWidth="1"/>
    <col min="3" max="3" width="21" style="6" customWidth="1"/>
    <col min="4" max="4" width="15.44140625" style="6" bestFit="1" customWidth="1"/>
    <col min="5" max="5" width="6.44140625" style="6" customWidth="1"/>
    <col min="6" max="6" width="8.33203125" style="6" customWidth="1"/>
    <col min="7" max="7" width="4.44140625" style="6" customWidth="1"/>
    <col min="8" max="8" width="6.44140625" style="6" customWidth="1"/>
    <col min="9" max="9" width="6.33203125" style="6" customWidth="1"/>
    <col min="10" max="10" width="4.44140625" style="6" customWidth="1"/>
    <col min="11" max="11" width="6" style="6" customWidth="1"/>
    <col min="12" max="12" width="7.6640625" style="6" customWidth="1"/>
    <col min="13" max="13" width="6.44140625" style="6" customWidth="1"/>
    <col min="14" max="14" width="4.44140625" style="6" customWidth="1"/>
    <col min="15" max="15" width="6.44140625" style="6" customWidth="1"/>
    <col min="16" max="17" width="4.44140625" style="6" customWidth="1"/>
    <col min="18" max="19" width="5.6640625" style="6" customWidth="1"/>
    <col min="20" max="22" width="4.44140625" style="6" customWidth="1"/>
    <col min="23" max="23" width="6" style="6" customWidth="1"/>
    <col min="24" max="24" width="4.88671875" style="6" customWidth="1"/>
    <col min="25" max="25" width="6" style="6" customWidth="1"/>
    <col min="26" max="26" width="5.5546875" style="6" customWidth="1"/>
    <col min="27" max="27" width="6.44140625" style="6" customWidth="1"/>
    <col min="28" max="28" width="7.44140625" style="6" customWidth="1"/>
    <col min="29" max="29" width="8.33203125" style="6" customWidth="1"/>
    <col min="30" max="30" width="7.5546875" style="6" customWidth="1"/>
    <col min="31" max="31" width="4.88671875" style="6" customWidth="1"/>
    <col min="32" max="35" width="4.44140625" style="6" customWidth="1"/>
    <col min="36" max="36" width="5.6640625" style="6" customWidth="1"/>
    <col min="37" max="37" width="7.6640625" style="6" customWidth="1"/>
    <col min="38" max="38" width="12.109375" style="6" bestFit="1" customWidth="1"/>
    <col min="39" max="40" width="9.109375" style="6"/>
    <col min="41" max="41" width="14.5546875" style="6" customWidth="1"/>
    <col min="42" max="16384" width="9.109375" style="6"/>
  </cols>
  <sheetData>
    <row r="1" spans="1:40" ht="15" customHeight="1" x14ac:dyDescent="0.25">
      <c r="AA1" s="842"/>
      <c r="AB1" s="842"/>
      <c r="AC1" s="842"/>
      <c r="AD1" s="842"/>
      <c r="AE1" s="842"/>
      <c r="AF1" s="842"/>
      <c r="AG1" s="1159" t="s">
        <v>550</v>
      </c>
      <c r="AH1" s="1159"/>
      <c r="AI1" s="1159"/>
      <c r="AJ1" s="1159"/>
    </row>
    <row r="2" spans="1:40" ht="39.75" customHeight="1" thickBot="1" x14ac:dyDescent="0.3">
      <c r="A2" s="1083" t="s">
        <v>702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083"/>
      <c r="AA2" s="1083"/>
      <c r="AB2" s="1083"/>
      <c r="AC2" s="1083"/>
      <c r="AD2" s="1083"/>
      <c r="AE2" s="1083"/>
      <c r="AF2" s="1083"/>
      <c r="AG2" s="1083"/>
      <c r="AH2" s="1083"/>
      <c r="AI2" s="1083"/>
      <c r="AJ2" s="1083"/>
    </row>
    <row r="3" spans="1:40" ht="21" customHeight="1" x14ac:dyDescent="0.25">
      <c r="A3" s="1088" t="s">
        <v>41</v>
      </c>
      <c r="B3" s="1197" t="s">
        <v>673</v>
      </c>
      <c r="C3" s="1228" t="s">
        <v>674</v>
      </c>
      <c r="D3" s="1199" t="s">
        <v>19</v>
      </c>
      <c r="E3" s="1200"/>
      <c r="F3" s="1194" t="s">
        <v>52</v>
      </c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6"/>
    </row>
    <row r="4" spans="1:40" ht="258.75" customHeight="1" x14ac:dyDescent="0.25">
      <c r="A4" s="1088"/>
      <c r="B4" s="1197"/>
      <c r="C4" s="1228"/>
      <c r="D4" s="1201"/>
      <c r="E4" s="1202"/>
      <c r="F4" s="1161" t="s">
        <v>1926</v>
      </c>
      <c r="G4" s="1138" t="s">
        <v>1919</v>
      </c>
      <c r="H4" s="1138" t="s">
        <v>2881</v>
      </c>
      <c r="I4" s="1138" t="s">
        <v>1920</v>
      </c>
      <c r="J4" s="1138" t="s">
        <v>1921</v>
      </c>
      <c r="K4" s="1138" t="s">
        <v>1922</v>
      </c>
      <c r="L4" s="1138" t="s">
        <v>1923</v>
      </c>
      <c r="M4" s="1138" t="s">
        <v>1924</v>
      </c>
      <c r="N4" s="1138" t="s">
        <v>66</v>
      </c>
      <c r="O4" s="1138" t="s">
        <v>1925</v>
      </c>
      <c r="P4" s="1138" t="s">
        <v>68</v>
      </c>
      <c r="Q4" s="1138" t="s">
        <v>69</v>
      </c>
      <c r="R4" s="1138" t="s">
        <v>2880</v>
      </c>
      <c r="S4" s="1138" t="s">
        <v>2879</v>
      </c>
      <c r="T4" s="1138" t="s">
        <v>1927</v>
      </c>
      <c r="U4" s="1138" t="s">
        <v>2878</v>
      </c>
      <c r="V4" s="1138" t="s">
        <v>2877</v>
      </c>
      <c r="W4" s="1138" t="s">
        <v>1928</v>
      </c>
      <c r="X4" s="1138" t="s">
        <v>1929</v>
      </c>
      <c r="Y4" s="1138" t="s">
        <v>1930</v>
      </c>
      <c r="Z4" s="1138" t="s">
        <v>2876</v>
      </c>
      <c r="AA4" s="1138" t="s">
        <v>1931</v>
      </c>
      <c r="AB4" s="1138" t="s">
        <v>1932</v>
      </c>
      <c r="AC4" s="1138" t="s">
        <v>1933</v>
      </c>
      <c r="AD4" s="1138" t="s">
        <v>1934</v>
      </c>
      <c r="AE4" s="1138" t="s">
        <v>1935</v>
      </c>
      <c r="AF4" s="1138" t="s">
        <v>1936</v>
      </c>
      <c r="AG4" s="1138" t="s">
        <v>83</v>
      </c>
      <c r="AH4" s="1138" t="s">
        <v>84</v>
      </c>
      <c r="AI4" s="1138" t="s">
        <v>2875</v>
      </c>
      <c r="AJ4" s="1166" t="s">
        <v>2874</v>
      </c>
    </row>
    <row r="5" spans="1:40" ht="59.25" customHeight="1" thickBot="1" x14ac:dyDescent="0.3">
      <c r="A5" s="1209"/>
      <c r="B5" s="1198"/>
      <c r="C5" s="1229"/>
      <c r="D5" s="72" t="s">
        <v>79</v>
      </c>
      <c r="E5" s="73" t="s">
        <v>80</v>
      </c>
      <c r="F5" s="1162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  <c r="AF5" s="1139"/>
      <c r="AG5" s="1139"/>
      <c r="AH5" s="1139"/>
      <c r="AI5" s="1139"/>
      <c r="AJ5" s="1167"/>
    </row>
    <row r="6" spans="1:40" ht="18.75" customHeight="1" thickBot="1" x14ac:dyDescent="0.3">
      <c r="A6" s="33">
        <v>1</v>
      </c>
      <c r="B6" s="16">
        <v>2</v>
      </c>
      <c r="C6" s="16">
        <v>3</v>
      </c>
      <c r="D6" s="33">
        <v>8</v>
      </c>
      <c r="E6" s="17">
        <v>9</v>
      </c>
      <c r="F6" s="33">
        <v>10</v>
      </c>
      <c r="G6" s="16">
        <v>11</v>
      </c>
      <c r="H6" s="16">
        <v>12</v>
      </c>
      <c r="I6" s="16">
        <v>13</v>
      </c>
      <c r="J6" s="32">
        <v>14</v>
      </c>
      <c r="K6" s="32">
        <v>15</v>
      </c>
      <c r="L6" s="32">
        <v>16</v>
      </c>
      <c r="M6" s="33">
        <v>17</v>
      </c>
      <c r="N6" s="17">
        <v>18</v>
      </c>
      <c r="O6" s="33">
        <v>19</v>
      </c>
      <c r="P6" s="16">
        <v>20</v>
      </c>
      <c r="Q6" s="16">
        <v>21</v>
      </c>
      <c r="R6" s="16">
        <v>22</v>
      </c>
      <c r="S6" s="32">
        <v>23</v>
      </c>
      <c r="T6" s="32">
        <v>24</v>
      </c>
      <c r="U6" s="32">
        <v>25</v>
      </c>
      <c r="V6" s="33">
        <v>26</v>
      </c>
      <c r="W6" s="17">
        <v>27</v>
      </c>
      <c r="X6" s="33">
        <v>28</v>
      </c>
      <c r="Y6" s="16">
        <v>29</v>
      </c>
      <c r="Z6" s="16">
        <v>30</v>
      </c>
      <c r="AA6" s="16">
        <v>31</v>
      </c>
      <c r="AB6" s="32">
        <v>32</v>
      </c>
      <c r="AC6" s="32">
        <v>33</v>
      </c>
      <c r="AD6" s="32">
        <v>34</v>
      </c>
      <c r="AE6" s="33">
        <v>35</v>
      </c>
      <c r="AF6" s="17">
        <v>36</v>
      </c>
      <c r="AG6" s="33">
        <v>37</v>
      </c>
      <c r="AH6" s="16">
        <v>38</v>
      </c>
      <c r="AI6" s="16">
        <v>39</v>
      </c>
      <c r="AJ6" s="17">
        <v>40</v>
      </c>
    </row>
    <row r="7" spans="1:40" ht="27" customHeight="1" thickBot="1" x14ac:dyDescent="0.3">
      <c r="A7" s="1226" t="s">
        <v>675</v>
      </c>
      <c r="B7" s="1227"/>
      <c r="C7" s="1227"/>
      <c r="D7" s="1227"/>
      <c r="E7" s="1227"/>
      <c r="F7" s="1227"/>
      <c r="G7" s="1227"/>
      <c r="H7" s="1227"/>
      <c r="I7" s="1227"/>
      <c r="J7" s="1227"/>
      <c r="K7" s="1227"/>
      <c r="L7" s="1227"/>
      <c r="M7" s="1227"/>
      <c r="N7" s="1227"/>
      <c r="O7" s="1227"/>
      <c r="P7" s="1227"/>
      <c r="Q7" s="1227"/>
      <c r="R7" s="1227"/>
      <c r="S7" s="1227"/>
      <c r="T7" s="1227"/>
      <c r="U7" s="1227"/>
      <c r="V7" s="1227"/>
      <c r="W7" s="1227"/>
      <c r="X7" s="1227"/>
      <c r="Y7" s="1227"/>
      <c r="Z7" s="1227"/>
      <c r="AA7" s="1227"/>
      <c r="AB7" s="1227"/>
      <c r="AC7" s="1227"/>
      <c r="AD7" s="1227"/>
      <c r="AE7" s="1227"/>
      <c r="AF7" s="1227"/>
      <c r="AG7" s="1227"/>
      <c r="AH7" s="1227"/>
      <c r="AI7" s="1227"/>
      <c r="AJ7" s="1230"/>
    </row>
    <row r="8" spans="1:40" ht="147.75" customHeight="1" x14ac:dyDescent="0.25">
      <c r="A8" s="795">
        <v>1</v>
      </c>
      <c r="B8" s="280" t="s">
        <v>871</v>
      </c>
      <c r="C8" s="375" t="s">
        <v>3155</v>
      </c>
      <c r="D8" s="776">
        <v>5</v>
      </c>
      <c r="E8" s="249">
        <v>1</v>
      </c>
      <c r="F8" s="805"/>
      <c r="G8" s="778"/>
      <c r="H8" s="778"/>
      <c r="I8" s="778">
        <v>1</v>
      </c>
      <c r="J8" s="778"/>
      <c r="K8" s="778">
        <v>1</v>
      </c>
      <c r="L8" s="778">
        <v>2</v>
      </c>
      <c r="M8" s="778">
        <v>1</v>
      </c>
      <c r="N8" s="778"/>
      <c r="O8" s="778">
        <v>1</v>
      </c>
      <c r="P8" s="778"/>
      <c r="Q8" s="778"/>
      <c r="R8" s="778">
        <v>1</v>
      </c>
      <c r="S8" s="778"/>
      <c r="T8" s="778"/>
      <c r="U8" s="778"/>
      <c r="V8" s="778"/>
      <c r="W8" s="778"/>
      <c r="X8" s="778"/>
      <c r="Y8" s="778">
        <v>1</v>
      </c>
      <c r="Z8" s="778"/>
      <c r="AA8" s="778"/>
      <c r="AB8" s="778">
        <v>5</v>
      </c>
      <c r="AC8" s="778">
        <v>5</v>
      </c>
      <c r="AD8" s="778">
        <v>1</v>
      </c>
      <c r="AE8" s="778"/>
      <c r="AF8" s="778"/>
      <c r="AG8" s="778"/>
      <c r="AH8" s="778"/>
      <c r="AI8" s="778"/>
      <c r="AJ8" s="383"/>
    </row>
    <row r="9" spans="1:40" ht="263.25" customHeight="1" thickBot="1" x14ac:dyDescent="0.3">
      <c r="A9" s="789">
        <v>2</v>
      </c>
      <c r="B9" s="586" t="s">
        <v>878</v>
      </c>
      <c r="C9" s="979" t="s">
        <v>3154</v>
      </c>
      <c r="D9" s="777">
        <v>7</v>
      </c>
      <c r="E9" s="400">
        <v>1</v>
      </c>
      <c r="F9" s="810"/>
      <c r="G9" s="779"/>
      <c r="H9" s="779"/>
      <c r="I9" s="779">
        <v>1</v>
      </c>
      <c r="J9" s="779"/>
      <c r="K9" s="779">
        <v>1</v>
      </c>
      <c r="L9" s="779">
        <v>2</v>
      </c>
      <c r="M9" s="779">
        <v>1</v>
      </c>
      <c r="N9" s="779"/>
      <c r="O9" s="779">
        <v>1</v>
      </c>
      <c r="P9" s="779"/>
      <c r="Q9" s="779"/>
      <c r="R9" s="779">
        <v>1</v>
      </c>
      <c r="S9" s="779"/>
      <c r="T9" s="779"/>
      <c r="U9" s="779"/>
      <c r="V9" s="779"/>
      <c r="W9" s="779"/>
      <c r="X9" s="779"/>
      <c r="Y9" s="779">
        <v>1</v>
      </c>
      <c r="Z9" s="779"/>
      <c r="AA9" s="779"/>
      <c r="AB9" s="779">
        <v>5</v>
      </c>
      <c r="AC9" s="779">
        <v>5</v>
      </c>
      <c r="AD9" s="779">
        <v>1</v>
      </c>
      <c r="AE9" s="779"/>
      <c r="AF9" s="779"/>
      <c r="AG9" s="779"/>
      <c r="AH9" s="779"/>
      <c r="AI9" s="779"/>
      <c r="AJ9" s="385"/>
    </row>
    <row r="10" spans="1:40" ht="408.75" customHeight="1" thickBot="1" x14ac:dyDescent="0.3">
      <c r="A10" s="796">
        <v>3</v>
      </c>
      <c r="B10" s="980" t="s">
        <v>2002</v>
      </c>
      <c r="C10" s="387" t="s">
        <v>3153</v>
      </c>
      <c r="D10" s="748">
        <v>6</v>
      </c>
      <c r="E10" s="405">
        <v>1</v>
      </c>
      <c r="F10" s="390"/>
      <c r="G10" s="390"/>
      <c r="H10" s="390"/>
      <c r="I10" s="390">
        <v>1</v>
      </c>
      <c r="J10" s="390"/>
      <c r="K10" s="390">
        <v>1</v>
      </c>
      <c r="L10" s="390">
        <v>2</v>
      </c>
      <c r="M10" s="390">
        <v>1</v>
      </c>
      <c r="N10" s="390"/>
      <c r="O10" s="390">
        <v>1</v>
      </c>
      <c r="P10" s="390"/>
      <c r="Q10" s="390"/>
      <c r="R10" s="390">
        <v>1</v>
      </c>
      <c r="S10" s="390"/>
      <c r="T10" s="390"/>
      <c r="U10" s="390"/>
      <c r="V10" s="390"/>
      <c r="W10" s="390"/>
      <c r="X10" s="390"/>
      <c r="Y10" s="390">
        <v>1</v>
      </c>
      <c r="Z10" s="390"/>
      <c r="AA10" s="390"/>
      <c r="AB10" s="390">
        <v>5</v>
      </c>
      <c r="AC10" s="390">
        <v>5</v>
      </c>
      <c r="AD10" s="390">
        <v>1</v>
      </c>
      <c r="AE10" s="390"/>
      <c r="AF10" s="390"/>
      <c r="AG10" s="390"/>
      <c r="AH10" s="390"/>
      <c r="AI10" s="390"/>
      <c r="AJ10" s="407"/>
      <c r="AL10" s="6">
        <f>SUM(D11)</f>
        <v>18</v>
      </c>
    </row>
    <row r="11" spans="1:40" ht="42" customHeight="1" thickBot="1" x14ac:dyDescent="0.3">
      <c r="A11" s="748"/>
      <c r="B11" s="481" t="s">
        <v>119</v>
      </c>
      <c r="C11" s="482"/>
      <c r="D11" s="748">
        <f t="shared" ref="D11:AJ11" si="0">SUM(D8:D10)</f>
        <v>18</v>
      </c>
      <c r="E11" s="748">
        <f t="shared" si="0"/>
        <v>3</v>
      </c>
      <c r="F11" s="748">
        <f t="shared" si="0"/>
        <v>0</v>
      </c>
      <c r="G11" s="748">
        <f t="shared" si="0"/>
        <v>0</v>
      </c>
      <c r="H11" s="748">
        <f t="shared" si="0"/>
        <v>0</v>
      </c>
      <c r="I11" s="748">
        <f t="shared" si="0"/>
        <v>3</v>
      </c>
      <c r="J11" s="748">
        <f t="shared" si="0"/>
        <v>0</v>
      </c>
      <c r="K11" s="748">
        <f t="shared" si="0"/>
        <v>3</v>
      </c>
      <c r="L11" s="748">
        <f t="shared" si="0"/>
        <v>6</v>
      </c>
      <c r="M11" s="748">
        <f t="shared" si="0"/>
        <v>3</v>
      </c>
      <c r="N11" s="748">
        <f t="shared" si="0"/>
        <v>0</v>
      </c>
      <c r="O11" s="748">
        <f t="shared" si="0"/>
        <v>3</v>
      </c>
      <c r="P11" s="748">
        <f t="shared" si="0"/>
        <v>0</v>
      </c>
      <c r="Q11" s="748">
        <f t="shared" si="0"/>
        <v>0</v>
      </c>
      <c r="R11" s="748">
        <f t="shared" si="0"/>
        <v>3</v>
      </c>
      <c r="S11" s="748">
        <f t="shared" si="0"/>
        <v>0</v>
      </c>
      <c r="T11" s="748">
        <f t="shared" si="0"/>
        <v>0</v>
      </c>
      <c r="U11" s="748">
        <f t="shared" si="0"/>
        <v>0</v>
      </c>
      <c r="V11" s="748">
        <f t="shared" si="0"/>
        <v>0</v>
      </c>
      <c r="W11" s="748">
        <f t="shared" si="0"/>
        <v>0</v>
      </c>
      <c r="X11" s="748">
        <f t="shared" si="0"/>
        <v>0</v>
      </c>
      <c r="Y11" s="748">
        <f t="shared" si="0"/>
        <v>3</v>
      </c>
      <c r="Z11" s="748">
        <f t="shared" si="0"/>
        <v>0</v>
      </c>
      <c r="AA11" s="748">
        <f t="shared" si="0"/>
        <v>0</v>
      </c>
      <c r="AB11" s="748">
        <f t="shared" si="0"/>
        <v>15</v>
      </c>
      <c r="AC11" s="748">
        <f t="shared" si="0"/>
        <v>15</v>
      </c>
      <c r="AD11" s="748">
        <f t="shared" si="0"/>
        <v>3</v>
      </c>
      <c r="AE11" s="748">
        <f t="shared" si="0"/>
        <v>0</v>
      </c>
      <c r="AF11" s="748">
        <f t="shared" si="0"/>
        <v>0</v>
      </c>
      <c r="AG11" s="748">
        <f t="shared" si="0"/>
        <v>0</v>
      </c>
      <c r="AH11" s="748">
        <f t="shared" si="0"/>
        <v>0</v>
      </c>
      <c r="AI11" s="748">
        <f t="shared" si="0"/>
        <v>0</v>
      </c>
      <c r="AJ11" s="748">
        <f t="shared" si="0"/>
        <v>0</v>
      </c>
      <c r="AL11" s="6">
        <f>SUM(F11+G11+H11+J11+N11+R11+S11+T11+U11+V11+W11+X11+Y11+AI11+AJ11)</f>
        <v>6</v>
      </c>
      <c r="AM11" s="6">
        <f>SUM(I11+K11+L11+M11+O11+P11+Q11+AA11+AB11+AC11+AD11+AE11+AF11+Z11)</f>
        <v>51</v>
      </c>
      <c r="AN11" s="6">
        <f>SUM(AL11:AM11)</f>
        <v>57</v>
      </c>
    </row>
    <row r="12" spans="1:40" ht="28.5" customHeight="1" thickBot="1" x14ac:dyDescent="0.3">
      <c r="A12" s="1226" t="s">
        <v>676</v>
      </c>
      <c r="B12" s="1227"/>
      <c r="C12" s="1227"/>
      <c r="D12" s="1227"/>
      <c r="E12" s="1227"/>
      <c r="F12" s="1227"/>
      <c r="G12" s="1227"/>
      <c r="H12" s="1227"/>
      <c r="I12" s="1227"/>
      <c r="J12" s="1227"/>
      <c r="K12" s="1227"/>
      <c r="L12" s="1227"/>
      <c r="M12" s="1227"/>
      <c r="N12" s="1227"/>
      <c r="O12" s="1227"/>
      <c r="P12" s="1227"/>
      <c r="Q12" s="1227"/>
      <c r="R12" s="1227"/>
      <c r="S12" s="1227"/>
      <c r="T12" s="1227"/>
      <c r="U12" s="1227"/>
      <c r="V12" s="1227"/>
      <c r="W12" s="1227"/>
      <c r="X12" s="1227"/>
      <c r="Y12" s="1227"/>
      <c r="Z12" s="1227"/>
      <c r="AA12" s="1227"/>
      <c r="AB12" s="1227"/>
      <c r="AC12" s="1227"/>
      <c r="AD12" s="1227"/>
      <c r="AE12" s="1227"/>
      <c r="AF12" s="1227"/>
      <c r="AG12" s="1227"/>
      <c r="AH12" s="1227"/>
      <c r="AI12" s="1227"/>
      <c r="AJ12" s="1230"/>
    </row>
    <row r="13" spans="1:40" ht="105" customHeight="1" x14ac:dyDescent="0.25">
      <c r="A13" s="795">
        <v>1</v>
      </c>
      <c r="B13" s="280" t="s">
        <v>884</v>
      </c>
      <c r="C13" s="375" t="s">
        <v>3152</v>
      </c>
      <c r="D13" s="776">
        <v>4</v>
      </c>
      <c r="E13" s="249">
        <v>1</v>
      </c>
      <c r="F13" s="805"/>
      <c r="G13" s="778"/>
      <c r="H13" s="778"/>
      <c r="I13" s="778">
        <v>1</v>
      </c>
      <c r="J13" s="778"/>
      <c r="K13" s="778">
        <v>1</v>
      </c>
      <c r="L13" s="778">
        <v>2</v>
      </c>
      <c r="M13" s="778">
        <v>1</v>
      </c>
      <c r="N13" s="778"/>
      <c r="O13" s="778">
        <v>1</v>
      </c>
      <c r="P13" s="778"/>
      <c r="Q13" s="778"/>
      <c r="R13" s="778">
        <v>1</v>
      </c>
      <c r="S13" s="778"/>
      <c r="T13" s="778"/>
      <c r="U13" s="778"/>
      <c r="V13" s="778"/>
      <c r="W13" s="778"/>
      <c r="X13" s="778"/>
      <c r="Y13" s="778">
        <v>1</v>
      </c>
      <c r="Z13" s="778"/>
      <c r="AA13" s="778"/>
      <c r="AB13" s="778">
        <v>5</v>
      </c>
      <c r="AC13" s="778">
        <v>5</v>
      </c>
      <c r="AD13" s="778">
        <v>1</v>
      </c>
      <c r="AE13" s="778">
        <v>4</v>
      </c>
      <c r="AF13" s="778"/>
      <c r="AG13" s="778"/>
      <c r="AH13" s="778"/>
      <c r="AI13" s="778"/>
      <c r="AJ13" s="383"/>
    </row>
    <row r="14" spans="1:40" ht="333" customHeight="1" x14ac:dyDescent="0.25">
      <c r="A14" s="787">
        <v>2</v>
      </c>
      <c r="B14" s="753" t="s">
        <v>3151</v>
      </c>
      <c r="C14" s="956" t="s">
        <v>3150</v>
      </c>
      <c r="D14" s="738">
        <v>5</v>
      </c>
      <c r="E14" s="740">
        <v>1</v>
      </c>
      <c r="F14" s="771"/>
      <c r="G14" s="739"/>
      <c r="H14" s="739"/>
      <c r="I14" s="739">
        <v>2</v>
      </c>
      <c r="J14" s="739"/>
      <c r="K14" s="739">
        <v>2</v>
      </c>
      <c r="L14" s="739">
        <v>2</v>
      </c>
      <c r="M14" s="739">
        <v>2</v>
      </c>
      <c r="N14" s="739"/>
      <c r="O14" s="739">
        <v>2</v>
      </c>
      <c r="P14" s="739"/>
      <c r="Q14" s="739"/>
      <c r="R14" s="739">
        <v>2</v>
      </c>
      <c r="S14" s="739"/>
      <c r="T14" s="739"/>
      <c r="U14" s="739"/>
      <c r="V14" s="739"/>
      <c r="W14" s="739">
        <v>1</v>
      </c>
      <c r="X14" s="739">
        <v>1</v>
      </c>
      <c r="Y14" s="739"/>
      <c r="Z14" s="739"/>
      <c r="AA14" s="739">
        <v>1</v>
      </c>
      <c r="AB14" s="739">
        <v>7</v>
      </c>
      <c r="AC14" s="739">
        <v>10</v>
      </c>
      <c r="AD14" s="739">
        <v>3</v>
      </c>
      <c r="AE14" s="739">
        <v>2</v>
      </c>
      <c r="AF14" s="739"/>
      <c r="AG14" s="739"/>
      <c r="AH14" s="739"/>
      <c r="AI14" s="739"/>
      <c r="AJ14" s="227"/>
    </row>
    <row r="15" spans="1:40" ht="99" customHeight="1" x14ac:dyDescent="0.25">
      <c r="A15" s="787">
        <v>3</v>
      </c>
      <c r="B15" s="319" t="s">
        <v>3149</v>
      </c>
      <c r="C15" s="956" t="s">
        <v>3148</v>
      </c>
      <c r="D15" s="738">
        <v>4</v>
      </c>
      <c r="E15" s="740">
        <v>1</v>
      </c>
      <c r="F15" s="771">
        <v>1</v>
      </c>
      <c r="G15" s="739"/>
      <c r="H15" s="739">
        <v>1</v>
      </c>
      <c r="I15" s="739">
        <v>1</v>
      </c>
      <c r="J15" s="739"/>
      <c r="K15" s="739">
        <v>1</v>
      </c>
      <c r="L15" s="739">
        <v>2</v>
      </c>
      <c r="M15" s="739">
        <v>1</v>
      </c>
      <c r="N15" s="739"/>
      <c r="O15" s="739">
        <v>1</v>
      </c>
      <c r="P15" s="739"/>
      <c r="Q15" s="739"/>
      <c r="R15" s="739">
        <v>1</v>
      </c>
      <c r="S15" s="739">
        <v>1</v>
      </c>
      <c r="T15" s="739"/>
      <c r="U15" s="739">
        <v>1</v>
      </c>
      <c r="V15" s="739"/>
      <c r="W15" s="739">
        <v>1</v>
      </c>
      <c r="X15" s="739">
        <v>1</v>
      </c>
      <c r="Y15" s="739">
        <v>2</v>
      </c>
      <c r="Z15" s="739">
        <v>1</v>
      </c>
      <c r="AA15" s="739">
        <v>1</v>
      </c>
      <c r="AB15" s="739">
        <v>5</v>
      </c>
      <c r="AC15" s="739">
        <v>5</v>
      </c>
      <c r="AD15" s="739">
        <v>1</v>
      </c>
      <c r="AE15" s="739"/>
      <c r="AF15" s="739"/>
      <c r="AG15" s="739"/>
      <c r="AH15" s="739"/>
      <c r="AI15" s="739"/>
      <c r="AJ15" s="227"/>
    </row>
    <row r="16" spans="1:40" ht="181.5" customHeight="1" x14ac:dyDescent="0.25">
      <c r="A16" s="787">
        <v>4</v>
      </c>
      <c r="B16" s="319" t="s">
        <v>1621</v>
      </c>
      <c r="C16" s="956" t="s">
        <v>3147</v>
      </c>
      <c r="D16" s="738">
        <v>5</v>
      </c>
      <c r="E16" s="740">
        <v>1</v>
      </c>
      <c r="F16" s="771"/>
      <c r="G16" s="739"/>
      <c r="H16" s="739">
        <v>1</v>
      </c>
      <c r="I16" s="739">
        <v>1</v>
      </c>
      <c r="J16" s="739"/>
      <c r="K16" s="739">
        <v>1</v>
      </c>
      <c r="L16" s="739">
        <v>4</v>
      </c>
      <c r="M16" s="739">
        <v>1</v>
      </c>
      <c r="N16" s="739"/>
      <c r="O16" s="739">
        <v>5</v>
      </c>
      <c r="P16" s="739"/>
      <c r="Q16" s="739"/>
      <c r="R16" s="739">
        <v>1</v>
      </c>
      <c r="S16" s="739"/>
      <c r="T16" s="739"/>
      <c r="U16" s="739"/>
      <c r="V16" s="739"/>
      <c r="W16" s="739">
        <v>4</v>
      </c>
      <c r="X16" s="739">
        <v>2</v>
      </c>
      <c r="Y16" s="739">
        <v>2</v>
      </c>
      <c r="Z16" s="739">
        <v>1</v>
      </c>
      <c r="AA16" s="739">
        <v>1</v>
      </c>
      <c r="AB16" s="739">
        <v>10</v>
      </c>
      <c r="AC16" s="739">
        <v>10</v>
      </c>
      <c r="AD16" s="739">
        <v>10</v>
      </c>
      <c r="AE16" s="739">
        <v>2</v>
      </c>
      <c r="AF16" s="739"/>
      <c r="AG16" s="739"/>
      <c r="AH16" s="739"/>
      <c r="AI16" s="739"/>
      <c r="AJ16" s="227"/>
    </row>
    <row r="17" spans="1:40" ht="107.25" customHeight="1" thickBot="1" x14ac:dyDescent="0.3">
      <c r="A17" s="789">
        <v>5</v>
      </c>
      <c r="B17" s="972" t="s">
        <v>885</v>
      </c>
      <c r="C17" s="979" t="s">
        <v>3146</v>
      </c>
      <c r="D17" s="777">
        <v>10</v>
      </c>
      <c r="E17" s="400">
        <v>2</v>
      </c>
      <c r="F17" s="810"/>
      <c r="G17" s="779"/>
      <c r="H17" s="779">
        <v>1</v>
      </c>
      <c r="I17" s="779">
        <v>2</v>
      </c>
      <c r="J17" s="779"/>
      <c r="K17" s="779">
        <v>2</v>
      </c>
      <c r="L17" s="779">
        <v>10</v>
      </c>
      <c r="M17" s="779">
        <v>2</v>
      </c>
      <c r="N17" s="779"/>
      <c r="O17" s="779">
        <v>5</v>
      </c>
      <c r="P17" s="779"/>
      <c r="Q17" s="779"/>
      <c r="R17" s="779">
        <v>2</v>
      </c>
      <c r="S17" s="779">
        <v>2</v>
      </c>
      <c r="T17" s="779">
        <v>1</v>
      </c>
      <c r="U17" s="779"/>
      <c r="V17" s="779"/>
      <c r="W17" s="779">
        <v>1</v>
      </c>
      <c r="X17" s="779">
        <v>2</v>
      </c>
      <c r="Y17" s="779">
        <v>1</v>
      </c>
      <c r="Z17" s="779">
        <v>1</v>
      </c>
      <c r="AA17" s="779">
        <v>2</v>
      </c>
      <c r="AB17" s="779">
        <v>10</v>
      </c>
      <c r="AC17" s="779">
        <v>10</v>
      </c>
      <c r="AD17" s="779">
        <v>5</v>
      </c>
      <c r="AE17" s="779">
        <v>2</v>
      </c>
      <c r="AF17" s="779"/>
      <c r="AG17" s="779"/>
      <c r="AH17" s="779"/>
      <c r="AI17" s="779"/>
      <c r="AJ17" s="385"/>
      <c r="AL17" s="6">
        <f>SUM(D18)</f>
        <v>28</v>
      </c>
    </row>
    <row r="18" spans="1:40" ht="33.75" customHeight="1" thickBot="1" x14ac:dyDescent="0.3">
      <c r="A18" s="77"/>
      <c r="B18" s="484" t="s">
        <v>119</v>
      </c>
      <c r="C18" s="81"/>
      <c r="D18" s="77">
        <f t="shared" ref="D18:AJ18" si="1">SUM(D13:D17)</f>
        <v>28</v>
      </c>
      <c r="E18" s="122">
        <f t="shared" si="1"/>
        <v>6</v>
      </c>
      <c r="F18" s="79">
        <f t="shared" si="1"/>
        <v>1</v>
      </c>
      <c r="G18" s="77">
        <f t="shared" si="1"/>
        <v>0</v>
      </c>
      <c r="H18" s="77">
        <f t="shared" si="1"/>
        <v>3</v>
      </c>
      <c r="I18" s="77">
        <f t="shared" si="1"/>
        <v>7</v>
      </c>
      <c r="J18" s="77">
        <f t="shared" si="1"/>
        <v>0</v>
      </c>
      <c r="K18" s="77">
        <f t="shared" si="1"/>
        <v>7</v>
      </c>
      <c r="L18" s="77">
        <f t="shared" si="1"/>
        <v>20</v>
      </c>
      <c r="M18" s="77">
        <f t="shared" si="1"/>
        <v>7</v>
      </c>
      <c r="N18" s="77">
        <f t="shared" si="1"/>
        <v>0</v>
      </c>
      <c r="O18" s="77">
        <f t="shared" si="1"/>
        <v>14</v>
      </c>
      <c r="P18" s="77">
        <f t="shared" si="1"/>
        <v>0</v>
      </c>
      <c r="Q18" s="77">
        <f t="shared" si="1"/>
        <v>0</v>
      </c>
      <c r="R18" s="77">
        <f t="shared" si="1"/>
        <v>7</v>
      </c>
      <c r="S18" s="77">
        <f t="shared" si="1"/>
        <v>3</v>
      </c>
      <c r="T18" s="77">
        <f t="shared" si="1"/>
        <v>1</v>
      </c>
      <c r="U18" s="77">
        <f t="shared" si="1"/>
        <v>1</v>
      </c>
      <c r="V18" s="77">
        <f t="shared" si="1"/>
        <v>0</v>
      </c>
      <c r="W18" s="77">
        <f t="shared" si="1"/>
        <v>7</v>
      </c>
      <c r="X18" s="77">
        <f t="shared" si="1"/>
        <v>6</v>
      </c>
      <c r="Y18" s="77">
        <f t="shared" si="1"/>
        <v>6</v>
      </c>
      <c r="Z18" s="77">
        <f t="shared" si="1"/>
        <v>3</v>
      </c>
      <c r="AA18" s="77">
        <f t="shared" si="1"/>
        <v>5</v>
      </c>
      <c r="AB18" s="77">
        <f t="shared" si="1"/>
        <v>37</v>
      </c>
      <c r="AC18" s="77">
        <f t="shared" si="1"/>
        <v>40</v>
      </c>
      <c r="AD18" s="77">
        <f t="shared" si="1"/>
        <v>20</v>
      </c>
      <c r="AE18" s="77">
        <f t="shared" si="1"/>
        <v>10</v>
      </c>
      <c r="AF18" s="77">
        <f t="shared" si="1"/>
        <v>0</v>
      </c>
      <c r="AG18" s="77">
        <f t="shared" si="1"/>
        <v>0</v>
      </c>
      <c r="AH18" s="77">
        <f t="shared" si="1"/>
        <v>0</v>
      </c>
      <c r="AI18" s="77">
        <f t="shared" si="1"/>
        <v>0</v>
      </c>
      <c r="AJ18" s="122">
        <f t="shared" si="1"/>
        <v>0</v>
      </c>
      <c r="AL18" s="6">
        <f>SUM(F18+G18+H18+J18+N18+R18+S18+T18+U18+V18+W18+X18+Y18+AI18+AJ18)</f>
        <v>35</v>
      </c>
      <c r="AM18" s="6">
        <f>SUM(I18+K18+L18+M18+O18+P18+Q18+AA18+AB18+AC18+AD18+AE18+AF18+Z18)</f>
        <v>170</v>
      </c>
      <c r="AN18" s="6">
        <f>SUM(AL18:AM18)</f>
        <v>205</v>
      </c>
    </row>
    <row r="19" spans="1:40" ht="27.75" customHeight="1" thickBot="1" x14ac:dyDescent="0.3">
      <c r="A19" s="1226" t="s">
        <v>677</v>
      </c>
      <c r="B19" s="1227"/>
      <c r="C19" s="1227"/>
      <c r="D19" s="1227"/>
      <c r="E19" s="1227"/>
      <c r="F19" s="1227"/>
      <c r="G19" s="1227"/>
      <c r="H19" s="1227"/>
      <c r="I19" s="1227"/>
      <c r="J19" s="1227"/>
      <c r="K19" s="1227"/>
      <c r="L19" s="1227"/>
      <c r="M19" s="1227"/>
      <c r="N19" s="1227"/>
      <c r="O19" s="1227"/>
      <c r="P19" s="1227"/>
      <c r="Q19" s="1227"/>
      <c r="R19" s="1227"/>
      <c r="S19" s="1227"/>
      <c r="T19" s="1227"/>
      <c r="U19" s="1227"/>
      <c r="V19" s="1227"/>
      <c r="W19" s="1227"/>
      <c r="X19" s="1227"/>
      <c r="Y19" s="1227"/>
      <c r="Z19" s="1227"/>
      <c r="AA19" s="1227"/>
      <c r="AB19" s="1227"/>
      <c r="AC19" s="1227"/>
      <c r="AD19" s="1227"/>
      <c r="AE19" s="1227"/>
      <c r="AF19" s="1227"/>
      <c r="AG19" s="1227"/>
      <c r="AH19" s="1227"/>
      <c r="AI19" s="1227"/>
      <c r="AJ19" s="1230"/>
    </row>
    <row r="20" spans="1:40" ht="86.25" customHeight="1" x14ac:dyDescent="0.25">
      <c r="A20" s="795">
        <v>1</v>
      </c>
      <c r="B20" s="317" t="s">
        <v>872</v>
      </c>
      <c r="C20" s="978" t="s">
        <v>404</v>
      </c>
      <c r="D20" s="485">
        <v>6</v>
      </c>
      <c r="E20" s="486">
        <v>1</v>
      </c>
      <c r="F20" s="487"/>
      <c r="G20" s="488"/>
      <c r="H20" s="488"/>
      <c r="I20" s="488"/>
      <c r="J20" s="488"/>
      <c r="K20" s="488">
        <v>1</v>
      </c>
      <c r="L20" s="488">
        <v>1</v>
      </c>
      <c r="M20" s="488">
        <v>1</v>
      </c>
      <c r="N20" s="488"/>
      <c r="O20" s="488">
        <v>1</v>
      </c>
      <c r="P20" s="488"/>
      <c r="Q20" s="488"/>
      <c r="R20" s="488">
        <v>1</v>
      </c>
      <c r="S20" s="488">
        <v>1</v>
      </c>
      <c r="T20" s="488"/>
      <c r="U20" s="488"/>
      <c r="V20" s="488"/>
      <c r="W20" s="488">
        <v>1</v>
      </c>
      <c r="X20" s="488"/>
      <c r="Y20" s="488">
        <v>1</v>
      </c>
      <c r="Z20" s="488"/>
      <c r="AA20" s="488"/>
      <c r="AB20" s="488">
        <v>6</v>
      </c>
      <c r="AC20" s="488">
        <v>4</v>
      </c>
      <c r="AD20" s="488">
        <v>5</v>
      </c>
      <c r="AE20" s="488"/>
      <c r="AF20" s="488"/>
      <c r="AG20" s="488"/>
      <c r="AH20" s="488"/>
      <c r="AI20" s="488"/>
      <c r="AJ20" s="486"/>
    </row>
    <row r="21" spans="1:40" ht="81" customHeight="1" x14ac:dyDescent="0.25">
      <c r="A21" s="787">
        <v>2</v>
      </c>
      <c r="B21" s="319" t="s">
        <v>894</v>
      </c>
      <c r="C21" s="961" t="s">
        <v>196</v>
      </c>
      <c r="D21" s="977">
        <v>6</v>
      </c>
      <c r="E21" s="977">
        <v>1</v>
      </c>
      <c r="F21" s="977"/>
      <c r="G21" s="977"/>
      <c r="H21" s="977"/>
      <c r="I21" s="977"/>
      <c r="J21" s="977"/>
      <c r="K21" s="977">
        <v>1</v>
      </c>
      <c r="L21" s="977">
        <v>1</v>
      </c>
      <c r="M21" s="973">
        <v>1</v>
      </c>
      <c r="N21" s="977"/>
      <c r="O21" s="977">
        <v>1</v>
      </c>
      <c r="P21" s="977"/>
      <c r="Q21" s="977"/>
      <c r="R21" s="977">
        <v>1</v>
      </c>
      <c r="S21" s="977">
        <v>1</v>
      </c>
      <c r="T21" s="977"/>
      <c r="U21" s="977"/>
      <c r="V21" s="977"/>
      <c r="W21" s="977"/>
      <c r="X21" s="977"/>
      <c r="Y21" s="977">
        <v>1</v>
      </c>
      <c r="Z21" s="977"/>
      <c r="AA21" s="977">
        <v>1</v>
      </c>
      <c r="AB21" s="977">
        <v>5</v>
      </c>
      <c r="AC21" s="977">
        <v>5</v>
      </c>
      <c r="AD21" s="977">
        <v>3</v>
      </c>
      <c r="AE21" s="977"/>
      <c r="AF21" s="977"/>
      <c r="AG21" s="977"/>
      <c r="AH21" s="977"/>
      <c r="AI21" s="977"/>
      <c r="AJ21" s="977"/>
    </row>
    <row r="22" spans="1:40" ht="77.25" customHeight="1" x14ac:dyDescent="0.25">
      <c r="A22" s="787">
        <v>3</v>
      </c>
      <c r="B22" s="319" t="s">
        <v>895</v>
      </c>
      <c r="C22" s="961" t="s">
        <v>406</v>
      </c>
      <c r="D22" s="976">
        <v>6</v>
      </c>
      <c r="E22" s="976">
        <v>1</v>
      </c>
      <c r="F22" s="976"/>
      <c r="G22" s="976"/>
      <c r="H22" s="976"/>
      <c r="I22" s="976"/>
      <c r="J22" s="976"/>
      <c r="K22" s="976">
        <v>1</v>
      </c>
      <c r="L22" s="976">
        <v>1</v>
      </c>
      <c r="M22" s="973">
        <v>1</v>
      </c>
      <c r="N22" s="976"/>
      <c r="O22" s="976">
        <v>1</v>
      </c>
      <c r="P22" s="976"/>
      <c r="Q22" s="976"/>
      <c r="R22" s="976">
        <v>1</v>
      </c>
      <c r="S22" s="976">
        <v>1</v>
      </c>
      <c r="T22" s="976">
        <v>1</v>
      </c>
      <c r="U22" s="976"/>
      <c r="V22" s="976"/>
      <c r="W22" s="976"/>
      <c r="X22" s="976"/>
      <c r="Y22" s="976">
        <v>1</v>
      </c>
      <c r="Z22" s="976"/>
      <c r="AA22" s="976">
        <v>1</v>
      </c>
      <c r="AB22" s="976">
        <v>5</v>
      </c>
      <c r="AC22" s="976">
        <v>5</v>
      </c>
      <c r="AD22" s="976">
        <v>4</v>
      </c>
      <c r="AE22" s="976"/>
      <c r="AF22" s="976"/>
      <c r="AG22" s="975"/>
      <c r="AH22" s="975"/>
      <c r="AI22" s="975"/>
      <c r="AJ22" s="975"/>
    </row>
    <row r="23" spans="1:40" ht="78" customHeight="1" x14ac:dyDescent="0.25">
      <c r="A23" s="787">
        <v>4</v>
      </c>
      <c r="B23" s="319" t="s">
        <v>896</v>
      </c>
      <c r="C23" s="961" t="s">
        <v>409</v>
      </c>
      <c r="D23" s="974">
        <v>4</v>
      </c>
      <c r="E23" s="974">
        <v>1</v>
      </c>
      <c r="F23" s="974"/>
      <c r="G23" s="974"/>
      <c r="H23" s="974"/>
      <c r="I23" s="974"/>
      <c r="J23" s="974"/>
      <c r="K23" s="1005">
        <v>1</v>
      </c>
      <c r="L23" s="974">
        <v>1</v>
      </c>
      <c r="M23" s="973">
        <v>1</v>
      </c>
      <c r="N23" s="974">
        <v>1</v>
      </c>
      <c r="O23" s="1005"/>
      <c r="P23" s="974"/>
      <c r="Q23" s="974"/>
      <c r="R23" s="974">
        <v>1</v>
      </c>
      <c r="S23" s="974">
        <v>1</v>
      </c>
      <c r="T23" s="974">
        <v>1</v>
      </c>
      <c r="U23" s="974"/>
      <c r="V23" s="974"/>
      <c r="W23" s="974">
        <v>1</v>
      </c>
      <c r="X23" s="974"/>
      <c r="Y23" s="974">
        <v>1</v>
      </c>
      <c r="Z23" s="974"/>
      <c r="AA23" s="974"/>
      <c r="AB23" s="974">
        <v>6</v>
      </c>
      <c r="AC23" s="974">
        <v>6</v>
      </c>
      <c r="AD23" s="974">
        <v>10</v>
      </c>
      <c r="AE23" s="974"/>
      <c r="AF23" s="974"/>
      <c r="AG23" s="974"/>
      <c r="AH23" s="974"/>
      <c r="AI23" s="974"/>
      <c r="AJ23" s="974"/>
    </row>
    <row r="24" spans="1:40" ht="63.75" customHeight="1" x14ac:dyDescent="0.25">
      <c r="A24" s="787">
        <v>5</v>
      </c>
      <c r="B24" s="319" t="s">
        <v>897</v>
      </c>
      <c r="C24" s="961" t="s">
        <v>408</v>
      </c>
      <c r="D24" s="974">
        <v>5</v>
      </c>
      <c r="E24" s="974">
        <v>1</v>
      </c>
      <c r="F24" s="974"/>
      <c r="G24" s="974"/>
      <c r="H24" s="974"/>
      <c r="I24" s="974"/>
      <c r="J24" s="974"/>
      <c r="K24" s="974">
        <v>1</v>
      </c>
      <c r="L24" s="974">
        <v>2</v>
      </c>
      <c r="M24" s="973">
        <v>1</v>
      </c>
      <c r="N24" s="974"/>
      <c r="O24" s="974">
        <v>1</v>
      </c>
      <c r="P24" s="974"/>
      <c r="Q24" s="974"/>
      <c r="R24" s="974">
        <v>1</v>
      </c>
      <c r="S24" s="974">
        <v>1</v>
      </c>
      <c r="T24" s="974"/>
      <c r="U24" s="974"/>
      <c r="V24" s="974"/>
      <c r="W24" s="974"/>
      <c r="X24" s="974"/>
      <c r="Y24" s="974">
        <v>1</v>
      </c>
      <c r="Z24" s="974"/>
      <c r="AA24" s="974">
        <v>1</v>
      </c>
      <c r="AB24" s="974">
        <v>6</v>
      </c>
      <c r="AC24" s="974">
        <v>5</v>
      </c>
      <c r="AD24" s="974"/>
      <c r="AE24" s="974"/>
      <c r="AF24" s="974"/>
      <c r="AG24" s="974"/>
      <c r="AH24" s="974"/>
      <c r="AI24" s="974"/>
      <c r="AJ24" s="974"/>
    </row>
    <row r="25" spans="1:40" ht="86.25" customHeight="1" x14ac:dyDescent="0.25">
      <c r="A25" s="787">
        <v>6</v>
      </c>
      <c r="B25" s="319" t="s">
        <v>898</v>
      </c>
      <c r="C25" s="961" t="s">
        <v>196</v>
      </c>
      <c r="D25" s="973">
        <v>6</v>
      </c>
      <c r="E25" s="973">
        <v>1</v>
      </c>
      <c r="F25" s="973"/>
      <c r="G25" s="973"/>
      <c r="H25" s="973"/>
      <c r="I25" s="973"/>
      <c r="J25" s="973"/>
      <c r="K25" s="973">
        <v>1</v>
      </c>
      <c r="L25" s="973">
        <v>1</v>
      </c>
      <c r="M25" s="973">
        <v>1</v>
      </c>
      <c r="N25" s="973"/>
      <c r="O25" s="973">
        <v>1</v>
      </c>
      <c r="P25" s="973"/>
      <c r="Q25" s="973"/>
      <c r="R25" s="973">
        <v>1</v>
      </c>
      <c r="S25" s="1006"/>
      <c r="T25" s="973"/>
      <c r="U25" s="973"/>
      <c r="V25" s="973"/>
      <c r="W25" s="973"/>
      <c r="X25" s="973"/>
      <c r="Y25" s="973">
        <v>1</v>
      </c>
      <c r="Z25" s="973"/>
      <c r="AA25" s="973">
        <v>1</v>
      </c>
      <c r="AB25" s="973">
        <v>6</v>
      </c>
      <c r="AC25" s="1006">
        <v>6</v>
      </c>
      <c r="AD25" s="973"/>
      <c r="AE25" s="973"/>
      <c r="AF25" s="973"/>
      <c r="AG25" s="973"/>
      <c r="AH25" s="973"/>
      <c r="AI25" s="973"/>
      <c r="AJ25" s="973"/>
    </row>
    <row r="26" spans="1:40" ht="77.25" customHeight="1" x14ac:dyDescent="0.25">
      <c r="A26" s="787">
        <v>7</v>
      </c>
      <c r="B26" s="319" t="s">
        <v>899</v>
      </c>
      <c r="C26" s="961" t="s">
        <v>407</v>
      </c>
      <c r="D26" s="973">
        <v>6</v>
      </c>
      <c r="E26" s="973">
        <v>1</v>
      </c>
      <c r="F26" s="973"/>
      <c r="G26" s="973"/>
      <c r="H26" s="973"/>
      <c r="I26" s="1006">
        <v>1</v>
      </c>
      <c r="J26" s="973"/>
      <c r="K26" s="973">
        <v>1</v>
      </c>
      <c r="L26" s="1006">
        <v>2</v>
      </c>
      <c r="M26" s="973">
        <v>1</v>
      </c>
      <c r="N26" s="973"/>
      <c r="O26" s="973">
        <v>1</v>
      </c>
      <c r="P26" s="973"/>
      <c r="Q26" s="973"/>
      <c r="R26" s="973">
        <v>1</v>
      </c>
      <c r="S26" s="1006">
        <v>1</v>
      </c>
      <c r="T26" s="973"/>
      <c r="U26" s="973"/>
      <c r="V26" s="973"/>
      <c r="W26" s="1006">
        <v>1</v>
      </c>
      <c r="X26" s="973"/>
      <c r="Y26" s="973">
        <v>1</v>
      </c>
      <c r="Z26" s="973"/>
      <c r="AA26" s="1006"/>
      <c r="AB26" s="1006">
        <v>7</v>
      </c>
      <c r="AC26" s="1006">
        <v>5</v>
      </c>
      <c r="AD26" s="973"/>
      <c r="AE26" s="973"/>
      <c r="AF26" s="973"/>
      <c r="AG26" s="973"/>
      <c r="AH26" s="973"/>
      <c r="AI26" s="973"/>
      <c r="AJ26" s="973"/>
    </row>
    <row r="27" spans="1:40" ht="81" customHeight="1" x14ac:dyDescent="0.25">
      <c r="A27" s="787">
        <v>8</v>
      </c>
      <c r="B27" s="319" t="s">
        <v>900</v>
      </c>
      <c r="C27" s="961" t="s">
        <v>409</v>
      </c>
      <c r="D27" s="973">
        <v>6</v>
      </c>
      <c r="E27" s="973">
        <v>1</v>
      </c>
      <c r="F27" s="973"/>
      <c r="G27" s="973"/>
      <c r="H27" s="973"/>
      <c r="I27" s="973"/>
      <c r="J27" s="973"/>
      <c r="K27" s="973">
        <v>1</v>
      </c>
      <c r="L27" s="973">
        <v>1</v>
      </c>
      <c r="M27" s="973">
        <v>1</v>
      </c>
      <c r="N27" s="973"/>
      <c r="O27" s="973">
        <v>1</v>
      </c>
      <c r="P27" s="973"/>
      <c r="Q27" s="973"/>
      <c r="R27" s="973"/>
      <c r="S27" s="973"/>
      <c r="T27" s="973"/>
      <c r="U27" s="973"/>
      <c r="V27" s="973"/>
      <c r="W27" s="973"/>
      <c r="X27" s="973"/>
      <c r="Y27" s="973">
        <v>1</v>
      </c>
      <c r="Z27" s="973"/>
      <c r="AA27" s="973"/>
      <c r="AB27" s="973">
        <v>5</v>
      </c>
      <c r="AC27" s="973">
        <v>4</v>
      </c>
      <c r="AD27" s="973"/>
      <c r="AE27" s="973"/>
      <c r="AF27" s="973"/>
      <c r="AG27" s="973"/>
      <c r="AH27" s="973"/>
      <c r="AI27" s="973"/>
      <c r="AJ27" s="973"/>
    </row>
    <row r="28" spans="1:40" ht="58.5" customHeight="1" x14ac:dyDescent="0.25">
      <c r="A28" s="787">
        <v>9</v>
      </c>
      <c r="B28" s="319" t="s">
        <v>901</v>
      </c>
      <c r="C28" s="961" t="s">
        <v>405</v>
      </c>
      <c r="D28" s="973">
        <v>6</v>
      </c>
      <c r="E28" s="973">
        <v>1</v>
      </c>
      <c r="F28" s="973"/>
      <c r="G28" s="973"/>
      <c r="H28" s="973"/>
      <c r="I28" s="973"/>
      <c r="J28" s="973"/>
      <c r="K28" s="973">
        <v>1</v>
      </c>
      <c r="L28" s="973">
        <v>1</v>
      </c>
      <c r="M28" s="973">
        <v>1</v>
      </c>
      <c r="N28" s="973"/>
      <c r="O28" s="973">
        <v>1</v>
      </c>
      <c r="P28" s="973"/>
      <c r="Q28" s="973"/>
      <c r="R28" s="973">
        <v>1</v>
      </c>
      <c r="S28" s="973">
        <v>1</v>
      </c>
      <c r="T28" s="973"/>
      <c r="U28" s="973"/>
      <c r="V28" s="973"/>
      <c r="W28" s="973"/>
      <c r="X28" s="973"/>
      <c r="Y28" s="973"/>
      <c r="Z28" s="973"/>
      <c r="AA28" s="973">
        <v>1</v>
      </c>
      <c r="AB28" s="973">
        <v>6</v>
      </c>
      <c r="AC28" s="973">
        <v>4</v>
      </c>
      <c r="AD28" s="973"/>
      <c r="AE28" s="973"/>
      <c r="AF28" s="973"/>
      <c r="AG28" s="973"/>
      <c r="AH28" s="973"/>
      <c r="AI28" s="973"/>
      <c r="AJ28" s="973"/>
    </row>
    <row r="29" spans="1:40" ht="78.75" customHeight="1" x14ac:dyDescent="0.25">
      <c r="A29" s="787">
        <v>10</v>
      </c>
      <c r="B29" s="319" t="s">
        <v>873</v>
      </c>
      <c r="C29" s="961" t="s">
        <v>409</v>
      </c>
      <c r="D29" s="973">
        <v>4</v>
      </c>
      <c r="E29" s="973">
        <v>1</v>
      </c>
      <c r="F29" s="973"/>
      <c r="G29" s="973"/>
      <c r="H29" s="973">
        <v>1</v>
      </c>
      <c r="I29" s="973"/>
      <c r="J29" s="973"/>
      <c r="K29" s="973">
        <v>1</v>
      </c>
      <c r="L29" s="973">
        <v>2</v>
      </c>
      <c r="M29" s="973">
        <v>1</v>
      </c>
      <c r="N29" s="973"/>
      <c r="O29" s="973">
        <v>1</v>
      </c>
      <c r="P29" s="973"/>
      <c r="Q29" s="973"/>
      <c r="R29" s="973">
        <v>1</v>
      </c>
      <c r="S29" s="973"/>
      <c r="T29" s="973"/>
      <c r="U29" s="973"/>
      <c r="V29" s="973"/>
      <c r="W29" s="973"/>
      <c r="X29" s="973"/>
      <c r="Y29" s="973">
        <v>1</v>
      </c>
      <c r="Z29" s="973"/>
      <c r="AA29" s="973">
        <v>1</v>
      </c>
      <c r="AB29" s="973">
        <v>4</v>
      </c>
      <c r="AC29" s="973">
        <v>4</v>
      </c>
      <c r="AD29" s="973">
        <v>4</v>
      </c>
      <c r="AE29" s="973"/>
      <c r="AF29" s="973"/>
      <c r="AG29" s="973"/>
      <c r="AH29" s="973"/>
      <c r="AI29" s="973"/>
      <c r="AJ29" s="973"/>
    </row>
    <row r="30" spans="1:40" ht="66.75" customHeight="1" thickBot="1" x14ac:dyDescent="0.3">
      <c r="A30" s="789">
        <v>11</v>
      </c>
      <c r="B30" s="972" t="s">
        <v>874</v>
      </c>
      <c r="C30" s="971" t="s">
        <v>196</v>
      </c>
      <c r="D30" s="970">
        <v>6</v>
      </c>
      <c r="E30" s="970">
        <v>1</v>
      </c>
      <c r="F30" s="970"/>
      <c r="G30" s="970"/>
      <c r="H30" s="970"/>
      <c r="I30" s="970">
        <v>1</v>
      </c>
      <c r="J30" s="970"/>
      <c r="K30" s="970">
        <v>1</v>
      </c>
      <c r="L30" s="970">
        <v>2</v>
      </c>
      <c r="M30" s="970">
        <v>1</v>
      </c>
      <c r="N30" s="970"/>
      <c r="O30" s="970">
        <v>1</v>
      </c>
      <c r="P30" s="970"/>
      <c r="Q30" s="970"/>
      <c r="R30" s="970"/>
      <c r="S30" s="970">
        <v>1</v>
      </c>
      <c r="T30" s="970"/>
      <c r="U30" s="970"/>
      <c r="V30" s="970"/>
      <c r="W30" s="970">
        <v>1</v>
      </c>
      <c r="X30" s="970"/>
      <c r="Y30" s="970">
        <v>1</v>
      </c>
      <c r="Z30" s="970"/>
      <c r="AA30" s="970"/>
      <c r="AB30" s="970">
        <v>6</v>
      </c>
      <c r="AC30" s="970">
        <v>5</v>
      </c>
      <c r="AD30" s="970">
        <v>5</v>
      </c>
      <c r="AE30" s="970"/>
      <c r="AF30" s="970"/>
      <c r="AG30" s="970"/>
      <c r="AH30" s="970"/>
      <c r="AI30" s="970"/>
      <c r="AJ30" s="970"/>
      <c r="AL30" s="6">
        <f>SUM(D31)</f>
        <v>61</v>
      </c>
    </row>
    <row r="31" spans="1:40" ht="39.75" customHeight="1" thickBot="1" x14ac:dyDescent="0.3">
      <c r="A31" s="433"/>
      <c r="B31" s="484" t="s">
        <v>119</v>
      </c>
      <c r="C31" s="81"/>
      <c r="D31" s="77">
        <f t="shared" ref="D31:AJ31" si="2">SUM(D20:D30)</f>
        <v>61</v>
      </c>
      <c r="E31" s="122">
        <f t="shared" si="2"/>
        <v>11</v>
      </c>
      <c r="F31" s="79">
        <f t="shared" si="2"/>
        <v>0</v>
      </c>
      <c r="G31" s="77">
        <f t="shared" si="2"/>
        <v>0</v>
      </c>
      <c r="H31" s="77">
        <f t="shared" si="2"/>
        <v>1</v>
      </c>
      <c r="I31" s="77">
        <f t="shared" si="2"/>
        <v>2</v>
      </c>
      <c r="J31" s="77">
        <f t="shared" si="2"/>
        <v>0</v>
      </c>
      <c r="K31" s="77">
        <f t="shared" si="2"/>
        <v>11</v>
      </c>
      <c r="L31" s="77">
        <f t="shared" si="2"/>
        <v>15</v>
      </c>
      <c r="M31" s="77">
        <f t="shared" si="2"/>
        <v>11</v>
      </c>
      <c r="N31" s="77">
        <f t="shared" si="2"/>
        <v>1</v>
      </c>
      <c r="O31" s="77">
        <f t="shared" si="2"/>
        <v>10</v>
      </c>
      <c r="P31" s="77">
        <f t="shared" si="2"/>
        <v>0</v>
      </c>
      <c r="Q31" s="77">
        <f t="shared" si="2"/>
        <v>0</v>
      </c>
      <c r="R31" s="77">
        <f t="shared" si="2"/>
        <v>9</v>
      </c>
      <c r="S31" s="77">
        <f t="shared" si="2"/>
        <v>8</v>
      </c>
      <c r="T31" s="77">
        <f t="shared" si="2"/>
        <v>2</v>
      </c>
      <c r="U31" s="77">
        <f t="shared" si="2"/>
        <v>0</v>
      </c>
      <c r="V31" s="77">
        <f t="shared" si="2"/>
        <v>0</v>
      </c>
      <c r="W31" s="77">
        <f t="shared" si="2"/>
        <v>4</v>
      </c>
      <c r="X31" s="77">
        <f t="shared" si="2"/>
        <v>0</v>
      </c>
      <c r="Y31" s="77">
        <f t="shared" si="2"/>
        <v>10</v>
      </c>
      <c r="Z31" s="77">
        <f t="shared" si="2"/>
        <v>0</v>
      </c>
      <c r="AA31" s="77">
        <f t="shared" si="2"/>
        <v>6</v>
      </c>
      <c r="AB31" s="77">
        <f t="shared" si="2"/>
        <v>62</v>
      </c>
      <c r="AC31" s="77">
        <f t="shared" si="2"/>
        <v>53</v>
      </c>
      <c r="AD31" s="77">
        <f t="shared" si="2"/>
        <v>31</v>
      </c>
      <c r="AE31" s="77">
        <f t="shared" si="2"/>
        <v>0</v>
      </c>
      <c r="AF31" s="77">
        <f t="shared" si="2"/>
        <v>0</v>
      </c>
      <c r="AG31" s="77">
        <f t="shared" si="2"/>
        <v>0</v>
      </c>
      <c r="AH31" s="77">
        <f t="shared" si="2"/>
        <v>0</v>
      </c>
      <c r="AI31" s="77">
        <f t="shared" si="2"/>
        <v>0</v>
      </c>
      <c r="AJ31" s="122">
        <f t="shared" si="2"/>
        <v>0</v>
      </c>
      <c r="AL31" s="6">
        <f>SUM(F31+G31+H31+J31+N31+R31+S31+T31+U31+V31+W31+X31+Y31+AI31+AJ31)</f>
        <v>35</v>
      </c>
      <c r="AM31" s="6">
        <f>SUM(I31+K31+L31+M31+O31+P31+Q31+AA31+AB31+AC31+AD31+AE31+AF31+Z31)</f>
        <v>201</v>
      </c>
      <c r="AN31" s="6">
        <f>SUM(AL31:AM31)</f>
        <v>236</v>
      </c>
    </row>
    <row r="32" spans="1:40" ht="18" thickBot="1" x14ac:dyDescent="0.3">
      <c r="A32" s="1226" t="s">
        <v>678</v>
      </c>
      <c r="B32" s="1227"/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5"/>
    </row>
    <row r="33" spans="1:41" ht="204" customHeight="1" x14ac:dyDescent="0.25">
      <c r="A33" s="795">
        <v>1</v>
      </c>
      <c r="B33" s="957" t="s">
        <v>875</v>
      </c>
      <c r="C33" s="969" t="s">
        <v>3145</v>
      </c>
      <c r="D33" s="890">
        <v>4</v>
      </c>
      <c r="E33" s="890">
        <v>1</v>
      </c>
      <c r="F33" s="890"/>
      <c r="G33" s="890"/>
      <c r="H33" s="890"/>
      <c r="I33" s="890">
        <v>1</v>
      </c>
      <c r="J33" s="890"/>
      <c r="K33" s="890">
        <v>1</v>
      </c>
      <c r="L33" s="890">
        <v>2</v>
      </c>
      <c r="M33" s="890">
        <v>1</v>
      </c>
      <c r="N33" s="890"/>
      <c r="O33" s="890">
        <v>1</v>
      </c>
      <c r="P33" s="890"/>
      <c r="Q33" s="890"/>
      <c r="R33" s="890">
        <v>1</v>
      </c>
      <c r="S33" s="890"/>
      <c r="T33" s="890"/>
      <c r="U33" s="890"/>
      <c r="V33" s="890">
        <v>1</v>
      </c>
      <c r="W33" s="890"/>
      <c r="X33" s="890"/>
      <c r="Y33" s="890">
        <v>1</v>
      </c>
      <c r="Z33" s="890"/>
      <c r="AA33" s="890">
        <v>1</v>
      </c>
      <c r="AB33" s="890">
        <v>5</v>
      </c>
      <c r="AC33" s="890">
        <v>5</v>
      </c>
      <c r="AD33" s="890">
        <v>1</v>
      </c>
      <c r="AE33" s="890"/>
      <c r="AF33" s="890"/>
      <c r="AG33" s="890"/>
      <c r="AH33" s="890"/>
      <c r="AI33" s="890"/>
      <c r="AJ33" s="890"/>
    </row>
    <row r="34" spans="1:41" ht="102" customHeight="1" x14ac:dyDescent="0.25">
      <c r="A34" s="787">
        <v>2</v>
      </c>
      <c r="B34" s="954" t="s">
        <v>2003</v>
      </c>
      <c r="C34" s="960" t="s">
        <v>3144</v>
      </c>
      <c r="D34" s="891">
        <v>5</v>
      </c>
      <c r="E34" s="891">
        <v>1</v>
      </c>
      <c r="F34" s="891"/>
      <c r="G34" s="891"/>
      <c r="H34" s="1007">
        <v>1</v>
      </c>
      <c r="I34" s="1007"/>
      <c r="J34" s="891"/>
      <c r="K34" s="891">
        <v>1</v>
      </c>
      <c r="L34" s="891">
        <v>2</v>
      </c>
      <c r="M34" s="891">
        <v>1</v>
      </c>
      <c r="N34" s="891"/>
      <c r="O34" s="891">
        <v>1</v>
      </c>
      <c r="P34" s="891"/>
      <c r="Q34" s="891"/>
      <c r="R34" s="891">
        <v>1</v>
      </c>
      <c r="S34" s="891">
        <v>1</v>
      </c>
      <c r="T34" s="891"/>
      <c r="U34" s="891"/>
      <c r="V34" s="891">
        <v>1</v>
      </c>
      <c r="W34" s="891"/>
      <c r="X34" s="891">
        <v>1</v>
      </c>
      <c r="Y34" s="891">
        <v>1</v>
      </c>
      <c r="Z34" s="891"/>
      <c r="AA34" s="891">
        <v>1</v>
      </c>
      <c r="AB34" s="891">
        <v>5</v>
      </c>
      <c r="AC34" s="891">
        <v>5</v>
      </c>
      <c r="AD34" s="891">
        <v>3</v>
      </c>
      <c r="AE34" s="891"/>
      <c r="AF34" s="891"/>
      <c r="AG34" s="891"/>
      <c r="AH34" s="891"/>
      <c r="AI34" s="891"/>
      <c r="AJ34" s="891"/>
    </row>
    <row r="35" spans="1:41" ht="409.5" customHeight="1" thickBot="1" x14ac:dyDescent="0.3">
      <c r="A35" s="788">
        <v>3</v>
      </c>
      <c r="B35" s="953" t="s">
        <v>906</v>
      </c>
      <c r="C35" s="960" t="s">
        <v>3143</v>
      </c>
      <c r="D35" s="890">
        <v>6</v>
      </c>
      <c r="E35" s="890">
        <v>1</v>
      </c>
      <c r="F35" s="890"/>
      <c r="G35" s="890"/>
      <c r="H35" s="890"/>
      <c r="I35" s="890">
        <v>2</v>
      </c>
      <c r="J35" s="890"/>
      <c r="K35" s="890">
        <v>2</v>
      </c>
      <c r="L35" s="890">
        <v>2</v>
      </c>
      <c r="M35" s="890">
        <v>2</v>
      </c>
      <c r="N35" s="890"/>
      <c r="O35" s="890">
        <v>2</v>
      </c>
      <c r="P35" s="890"/>
      <c r="Q35" s="890"/>
      <c r="R35" s="890">
        <v>2</v>
      </c>
      <c r="S35" s="890"/>
      <c r="T35" s="890"/>
      <c r="U35" s="890"/>
      <c r="V35" s="890"/>
      <c r="W35" s="890">
        <v>1</v>
      </c>
      <c r="X35" s="890"/>
      <c r="Y35" s="890">
        <v>1</v>
      </c>
      <c r="Z35" s="890"/>
      <c r="AA35" s="890">
        <v>2</v>
      </c>
      <c r="AB35" s="890">
        <v>7</v>
      </c>
      <c r="AC35" s="890">
        <v>10</v>
      </c>
      <c r="AD35" s="890">
        <v>3</v>
      </c>
      <c r="AE35" s="890">
        <v>1</v>
      </c>
      <c r="AF35" s="890"/>
      <c r="AG35" s="890"/>
      <c r="AH35" s="890"/>
      <c r="AI35" s="890"/>
      <c r="AJ35" s="890"/>
    </row>
    <row r="36" spans="1:41" ht="176.25" customHeight="1" x14ac:dyDescent="0.25">
      <c r="A36" s="795">
        <v>4</v>
      </c>
      <c r="B36" s="954" t="s">
        <v>3142</v>
      </c>
      <c r="C36" s="910" t="s">
        <v>3141</v>
      </c>
      <c r="D36" s="890">
        <v>5</v>
      </c>
      <c r="E36" s="890">
        <v>1</v>
      </c>
      <c r="F36" s="890"/>
      <c r="G36" s="890"/>
      <c r="H36" s="426"/>
      <c r="I36" s="890">
        <v>1</v>
      </c>
      <c r="J36" s="890"/>
      <c r="K36" s="890">
        <v>1</v>
      </c>
      <c r="L36" s="890">
        <v>2</v>
      </c>
      <c r="M36" s="890">
        <v>1</v>
      </c>
      <c r="N36" s="890"/>
      <c r="O36" s="890">
        <v>1</v>
      </c>
      <c r="P36" s="890"/>
      <c r="Q36" s="890"/>
      <c r="R36" s="890">
        <v>1</v>
      </c>
      <c r="S36" s="890">
        <v>1</v>
      </c>
      <c r="T36" s="890"/>
      <c r="U36" s="890"/>
      <c r="V36" s="890">
        <v>1</v>
      </c>
      <c r="W36" s="890"/>
      <c r="X36" s="890">
        <v>1</v>
      </c>
      <c r="Y36" s="890">
        <v>1</v>
      </c>
      <c r="Z36" s="890"/>
      <c r="AA36" s="890">
        <v>1</v>
      </c>
      <c r="AB36" s="890">
        <v>5</v>
      </c>
      <c r="AC36" s="890">
        <v>5</v>
      </c>
      <c r="AD36" s="890">
        <v>3</v>
      </c>
      <c r="AE36" s="890"/>
      <c r="AF36" s="890"/>
      <c r="AG36" s="890"/>
      <c r="AH36" s="890"/>
      <c r="AI36" s="890"/>
      <c r="AJ36" s="890"/>
    </row>
    <row r="37" spans="1:41" ht="141" customHeight="1" x14ac:dyDescent="0.25">
      <c r="A37" s="787">
        <v>5</v>
      </c>
      <c r="B37" s="968" t="s">
        <v>1346</v>
      </c>
      <c r="C37" s="961" t="s">
        <v>3140</v>
      </c>
      <c r="D37" s="890">
        <v>6</v>
      </c>
      <c r="E37" s="890">
        <v>1</v>
      </c>
      <c r="F37" s="890"/>
      <c r="G37" s="890"/>
      <c r="H37" s="890"/>
      <c r="I37" s="890">
        <v>1</v>
      </c>
      <c r="J37" s="890"/>
      <c r="K37" s="890"/>
      <c r="L37" s="890">
        <v>2</v>
      </c>
      <c r="M37" s="890">
        <v>1</v>
      </c>
      <c r="N37" s="890"/>
      <c r="O37" s="890">
        <v>1</v>
      </c>
      <c r="P37" s="890"/>
      <c r="Q37" s="890"/>
      <c r="R37" s="890"/>
      <c r="S37" s="890">
        <v>1</v>
      </c>
      <c r="T37" s="890"/>
      <c r="U37" s="890"/>
      <c r="V37" s="890"/>
      <c r="W37" s="890"/>
      <c r="X37" s="890"/>
      <c r="Y37" s="890">
        <v>1</v>
      </c>
      <c r="Z37" s="890"/>
      <c r="AA37" s="890"/>
      <c r="AB37" s="890">
        <v>5</v>
      </c>
      <c r="AC37" s="890">
        <v>5</v>
      </c>
      <c r="AD37" s="890">
        <v>1</v>
      </c>
      <c r="AE37" s="890"/>
      <c r="AF37" s="890">
        <v>1</v>
      </c>
      <c r="AG37" s="890"/>
      <c r="AH37" s="890"/>
      <c r="AI37" s="890"/>
      <c r="AJ37" s="890"/>
    </row>
    <row r="38" spans="1:41" ht="408.75" customHeight="1" thickBot="1" x14ac:dyDescent="0.3">
      <c r="A38" s="788">
        <v>6</v>
      </c>
      <c r="B38" s="319" t="s">
        <v>1622</v>
      </c>
      <c r="C38" s="961" t="s">
        <v>3139</v>
      </c>
      <c r="D38" s="924">
        <v>6</v>
      </c>
      <c r="E38" s="924">
        <v>2</v>
      </c>
      <c r="F38" s="924"/>
      <c r="G38" s="924"/>
      <c r="H38" s="924"/>
      <c r="I38" s="924"/>
      <c r="J38" s="924"/>
      <c r="K38" s="924">
        <v>2</v>
      </c>
      <c r="L38" s="924">
        <v>2</v>
      </c>
      <c r="M38" s="924">
        <v>2</v>
      </c>
      <c r="N38" s="924"/>
      <c r="O38" s="924">
        <v>2</v>
      </c>
      <c r="P38" s="924"/>
      <c r="Q38" s="924"/>
      <c r="R38" s="924">
        <v>2</v>
      </c>
      <c r="S38" s="924"/>
      <c r="T38" s="924"/>
      <c r="U38" s="924"/>
      <c r="V38" s="924"/>
      <c r="W38" s="924">
        <v>1</v>
      </c>
      <c r="X38" s="924">
        <v>1</v>
      </c>
      <c r="Y38" s="924"/>
      <c r="Z38" s="924"/>
      <c r="AA38" s="924">
        <v>1</v>
      </c>
      <c r="AB38" s="924">
        <v>7</v>
      </c>
      <c r="AC38" s="924">
        <v>10</v>
      </c>
      <c r="AD38" s="924">
        <v>3</v>
      </c>
      <c r="AE38" s="924"/>
      <c r="AF38" s="924">
        <v>2</v>
      </c>
      <c r="AG38" s="924"/>
      <c r="AH38" s="924"/>
      <c r="AI38" s="924"/>
      <c r="AJ38" s="924"/>
    </row>
    <row r="39" spans="1:41" ht="140.25" customHeight="1" thickBot="1" x14ac:dyDescent="0.3">
      <c r="A39" s="795">
        <v>7</v>
      </c>
      <c r="B39" s="967" t="s">
        <v>3138</v>
      </c>
      <c r="C39" s="966" t="s">
        <v>3137</v>
      </c>
      <c r="D39" s="911">
        <v>13</v>
      </c>
      <c r="E39" s="911">
        <v>1</v>
      </c>
      <c r="F39" s="911"/>
      <c r="G39" s="911"/>
      <c r="H39" s="911">
        <v>1</v>
      </c>
      <c r="I39" s="911"/>
      <c r="J39" s="911"/>
      <c r="K39" s="911">
        <v>1</v>
      </c>
      <c r="L39" s="911">
        <v>1</v>
      </c>
      <c r="M39" s="911"/>
      <c r="N39" s="911"/>
      <c r="O39" s="911"/>
      <c r="P39" s="911"/>
      <c r="Q39" s="911"/>
      <c r="R39" s="911"/>
      <c r="S39" s="911"/>
      <c r="T39" s="911">
        <v>1</v>
      </c>
      <c r="U39" s="911"/>
      <c r="V39" s="911"/>
      <c r="W39" s="911"/>
      <c r="X39" s="911">
        <v>1</v>
      </c>
      <c r="Y39" s="911"/>
      <c r="Z39" s="911"/>
      <c r="AA39" s="911"/>
      <c r="AB39" s="911">
        <v>3</v>
      </c>
      <c r="AC39" s="911">
        <v>5</v>
      </c>
      <c r="AD39" s="911"/>
      <c r="AE39" s="911"/>
      <c r="AF39" s="911"/>
      <c r="AG39" s="911"/>
      <c r="AH39" s="911"/>
      <c r="AI39" s="911"/>
      <c r="AJ39" s="911"/>
    </row>
    <row r="40" spans="1:41" ht="254.25" customHeight="1" x14ac:dyDescent="0.25">
      <c r="A40" s="787">
        <v>8</v>
      </c>
      <c r="B40" s="965" t="s">
        <v>3136</v>
      </c>
      <c r="C40" s="961" t="s">
        <v>3135</v>
      </c>
      <c r="D40" s="911">
        <v>5</v>
      </c>
      <c r="E40" s="911">
        <v>1</v>
      </c>
      <c r="F40" s="911"/>
      <c r="G40" s="911"/>
      <c r="H40" s="911"/>
      <c r="I40" s="911">
        <v>2</v>
      </c>
      <c r="J40" s="911"/>
      <c r="K40" s="911">
        <v>2</v>
      </c>
      <c r="L40" s="911">
        <v>2</v>
      </c>
      <c r="M40" s="911">
        <v>2</v>
      </c>
      <c r="N40" s="911"/>
      <c r="O40" s="911">
        <v>3</v>
      </c>
      <c r="P40" s="911"/>
      <c r="Q40" s="911"/>
      <c r="R40" s="911">
        <v>2</v>
      </c>
      <c r="S40" s="911"/>
      <c r="T40" s="911"/>
      <c r="U40" s="911">
        <v>1</v>
      </c>
      <c r="V40" s="911"/>
      <c r="W40" s="911">
        <v>1</v>
      </c>
      <c r="X40" s="911"/>
      <c r="Y40" s="911">
        <v>3</v>
      </c>
      <c r="Z40" s="911">
        <v>1</v>
      </c>
      <c r="AA40" s="911">
        <v>2</v>
      </c>
      <c r="AB40" s="911">
        <v>7</v>
      </c>
      <c r="AC40" s="911">
        <v>10</v>
      </c>
      <c r="AD40" s="911">
        <v>3</v>
      </c>
      <c r="AE40" s="911"/>
      <c r="AF40" s="911">
        <v>2</v>
      </c>
      <c r="AG40" s="911"/>
      <c r="AH40" s="911"/>
      <c r="AI40" s="911"/>
      <c r="AJ40" s="911"/>
    </row>
    <row r="41" spans="1:41" ht="81" customHeight="1" x14ac:dyDescent="0.25">
      <c r="A41" s="788">
        <v>9</v>
      </c>
      <c r="B41" s="202" t="s">
        <v>3134</v>
      </c>
      <c r="C41" s="892" t="s">
        <v>3133</v>
      </c>
      <c r="D41" s="891">
        <v>3</v>
      </c>
      <c r="E41" s="891">
        <v>1</v>
      </c>
      <c r="F41" s="891"/>
      <c r="G41" s="891"/>
      <c r="H41" s="891"/>
      <c r="I41" s="891"/>
      <c r="J41" s="891"/>
      <c r="K41" s="891"/>
      <c r="L41" s="891"/>
      <c r="M41" s="891"/>
      <c r="N41" s="891"/>
      <c r="O41" s="891"/>
      <c r="P41" s="891"/>
      <c r="Q41" s="891"/>
      <c r="R41" s="891"/>
      <c r="S41" s="891"/>
      <c r="T41" s="891"/>
      <c r="U41" s="891"/>
      <c r="V41" s="891"/>
      <c r="W41" s="891"/>
      <c r="X41" s="891"/>
      <c r="Y41" s="891">
        <v>1</v>
      </c>
      <c r="Z41" s="891"/>
      <c r="AA41" s="891">
        <v>1</v>
      </c>
      <c r="AB41" s="891">
        <v>2</v>
      </c>
      <c r="AC41" s="891">
        <v>10</v>
      </c>
      <c r="AD41" s="891">
        <v>1</v>
      </c>
      <c r="AE41" s="891"/>
      <c r="AF41" s="891"/>
      <c r="AG41" s="891"/>
      <c r="AH41" s="891"/>
      <c r="AI41" s="891"/>
      <c r="AJ41" s="891"/>
      <c r="AO41" s="852"/>
    </row>
    <row r="42" spans="1:41" ht="217.5" customHeight="1" thickBot="1" x14ac:dyDescent="0.3">
      <c r="A42" s="788">
        <v>10</v>
      </c>
      <c r="B42" s="319" t="s">
        <v>2004</v>
      </c>
      <c r="C42" s="961" t="s">
        <v>3132</v>
      </c>
      <c r="D42" s="911">
        <v>2</v>
      </c>
      <c r="E42" s="911">
        <v>1</v>
      </c>
      <c r="F42" s="911"/>
      <c r="G42" s="911"/>
      <c r="H42" s="911">
        <v>1</v>
      </c>
      <c r="I42" s="911">
        <v>1</v>
      </c>
      <c r="J42" s="911"/>
      <c r="K42" s="911">
        <v>1</v>
      </c>
      <c r="L42" s="911">
        <v>2</v>
      </c>
      <c r="M42" s="911">
        <v>1</v>
      </c>
      <c r="N42" s="911"/>
      <c r="O42" s="911">
        <v>1</v>
      </c>
      <c r="P42" s="911"/>
      <c r="Q42" s="911"/>
      <c r="R42" s="911"/>
      <c r="S42" s="911">
        <v>0</v>
      </c>
      <c r="T42" s="911"/>
      <c r="U42" s="911"/>
      <c r="V42" s="911"/>
      <c r="W42" s="1008"/>
      <c r="X42" s="911">
        <v>1</v>
      </c>
      <c r="Y42" s="1008">
        <v>1</v>
      </c>
      <c r="Z42" s="911"/>
      <c r="AA42" s="911"/>
      <c r="AB42" s="911">
        <v>5</v>
      </c>
      <c r="AC42" s="911">
        <v>5</v>
      </c>
      <c r="AD42" s="911">
        <v>3</v>
      </c>
      <c r="AE42" s="911"/>
      <c r="AF42" s="911"/>
      <c r="AG42" s="911"/>
      <c r="AH42" s="911"/>
      <c r="AI42" s="911"/>
      <c r="AJ42" s="911"/>
      <c r="AK42" s="964"/>
      <c r="AL42" s="852">
        <f>SUM(D43)</f>
        <v>55</v>
      </c>
      <c r="AM42" s="964"/>
      <c r="AN42" s="964"/>
      <c r="AO42" s="964"/>
    </row>
    <row r="43" spans="1:41" ht="37.5" customHeight="1" thickBot="1" x14ac:dyDescent="0.3">
      <c r="A43" s="789"/>
      <c r="B43" s="481" t="s">
        <v>119</v>
      </c>
      <c r="C43" s="482"/>
      <c r="D43" s="77">
        <f t="shared" ref="D43:AJ43" si="3">SUM(D33:D42)</f>
        <v>55</v>
      </c>
      <c r="E43" s="122">
        <f t="shared" si="3"/>
        <v>11</v>
      </c>
      <c r="F43" s="79">
        <f t="shared" si="3"/>
        <v>0</v>
      </c>
      <c r="G43" s="77">
        <f t="shared" si="3"/>
        <v>0</v>
      </c>
      <c r="H43" s="77">
        <f t="shared" si="3"/>
        <v>3</v>
      </c>
      <c r="I43" s="77">
        <f t="shared" si="3"/>
        <v>8</v>
      </c>
      <c r="J43" s="77">
        <f t="shared" si="3"/>
        <v>0</v>
      </c>
      <c r="K43" s="77">
        <f t="shared" si="3"/>
        <v>11</v>
      </c>
      <c r="L43" s="77">
        <f t="shared" si="3"/>
        <v>17</v>
      </c>
      <c r="M43" s="77">
        <f t="shared" si="3"/>
        <v>11</v>
      </c>
      <c r="N43" s="77">
        <f t="shared" si="3"/>
        <v>0</v>
      </c>
      <c r="O43" s="77">
        <f t="shared" si="3"/>
        <v>12</v>
      </c>
      <c r="P43" s="77">
        <f t="shared" si="3"/>
        <v>0</v>
      </c>
      <c r="Q43" s="77">
        <f t="shared" si="3"/>
        <v>0</v>
      </c>
      <c r="R43" s="77">
        <f t="shared" si="3"/>
        <v>9</v>
      </c>
      <c r="S43" s="77">
        <f t="shared" si="3"/>
        <v>3</v>
      </c>
      <c r="T43" s="77">
        <f t="shared" si="3"/>
        <v>1</v>
      </c>
      <c r="U43" s="77">
        <f t="shared" si="3"/>
        <v>1</v>
      </c>
      <c r="V43" s="77">
        <f t="shared" si="3"/>
        <v>3</v>
      </c>
      <c r="W43" s="77">
        <f t="shared" si="3"/>
        <v>3</v>
      </c>
      <c r="X43" s="77">
        <f t="shared" si="3"/>
        <v>5</v>
      </c>
      <c r="Y43" s="77">
        <f t="shared" si="3"/>
        <v>10</v>
      </c>
      <c r="Z43" s="77">
        <f t="shared" si="3"/>
        <v>1</v>
      </c>
      <c r="AA43" s="77">
        <f t="shared" si="3"/>
        <v>9</v>
      </c>
      <c r="AB43" s="77">
        <f t="shared" si="3"/>
        <v>51</v>
      </c>
      <c r="AC43" s="77">
        <f t="shared" si="3"/>
        <v>70</v>
      </c>
      <c r="AD43" s="77">
        <f t="shared" si="3"/>
        <v>21</v>
      </c>
      <c r="AE43" s="77">
        <f t="shared" si="3"/>
        <v>1</v>
      </c>
      <c r="AF43" s="77">
        <f t="shared" si="3"/>
        <v>5</v>
      </c>
      <c r="AG43" s="77">
        <f t="shared" si="3"/>
        <v>0</v>
      </c>
      <c r="AH43" s="77">
        <f t="shared" si="3"/>
        <v>0</v>
      </c>
      <c r="AI43" s="122">
        <f t="shared" si="3"/>
        <v>0</v>
      </c>
      <c r="AJ43" s="79">
        <f t="shared" si="3"/>
        <v>0</v>
      </c>
      <c r="AL43" s="6">
        <f>SUM(F43+G43+H43+J43+N43+R43+S43+T43+U43+V43+W43+X43+Y43+AI43+AJ43)</f>
        <v>38</v>
      </c>
      <c r="AM43" s="6">
        <f>SUM(I43+K43+L43+M43+O43+P43+Q43+AA43+AB43+AC43+AD43+AE43+AF43+Z43)</f>
        <v>217</v>
      </c>
      <c r="AN43" s="6">
        <f>SUM(AL43:AM43)</f>
        <v>255</v>
      </c>
    </row>
    <row r="44" spans="1:41" ht="21" customHeight="1" thickBot="1" x14ac:dyDescent="0.3">
      <c r="A44" s="1223" t="s">
        <v>679</v>
      </c>
      <c r="B44" s="1227"/>
      <c r="C44" s="1227"/>
      <c r="D44" s="1227"/>
      <c r="E44" s="1227"/>
      <c r="F44" s="1227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4"/>
      <c r="AH44" s="1224"/>
      <c r="AI44" s="1224"/>
      <c r="AJ44" s="1225"/>
    </row>
    <row r="45" spans="1:41" ht="408.75" customHeight="1" x14ac:dyDescent="0.25">
      <c r="A45" s="784">
        <v>1</v>
      </c>
      <c r="B45" s="319" t="s">
        <v>3131</v>
      </c>
      <c r="C45" s="591" t="s">
        <v>3130</v>
      </c>
      <c r="D45" s="69">
        <v>6</v>
      </c>
      <c r="E45" s="69">
        <v>1</v>
      </c>
      <c r="F45" s="69">
        <v>0</v>
      </c>
      <c r="G45" s="69">
        <v>0</v>
      </c>
      <c r="H45" s="69">
        <v>1</v>
      </c>
      <c r="I45" s="69">
        <v>2</v>
      </c>
      <c r="J45" s="69">
        <v>0</v>
      </c>
      <c r="K45" s="69">
        <v>2</v>
      </c>
      <c r="L45" s="69">
        <v>2</v>
      </c>
      <c r="M45" s="69">
        <v>3</v>
      </c>
      <c r="N45" s="69">
        <v>0</v>
      </c>
      <c r="O45" s="69">
        <v>5</v>
      </c>
      <c r="P45" s="69">
        <v>0</v>
      </c>
      <c r="Q45" s="69">
        <v>0</v>
      </c>
      <c r="R45" s="69">
        <v>2</v>
      </c>
      <c r="S45" s="69">
        <v>0</v>
      </c>
      <c r="T45" s="69">
        <v>1</v>
      </c>
      <c r="U45" s="69">
        <v>0</v>
      </c>
      <c r="V45" s="69">
        <v>0</v>
      </c>
      <c r="W45" s="69">
        <v>1</v>
      </c>
      <c r="X45" s="69">
        <v>0</v>
      </c>
      <c r="Y45" s="69">
        <v>1</v>
      </c>
      <c r="Z45" s="69">
        <v>1</v>
      </c>
      <c r="AA45" s="69">
        <v>1</v>
      </c>
      <c r="AB45" s="69">
        <v>10</v>
      </c>
      <c r="AC45" s="69">
        <v>20</v>
      </c>
      <c r="AD45" s="69">
        <v>5</v>
      </c>
      <c r="AE45" s="69">
        <v>2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</row>
    <row r="46" spans="1:41" ht="255" customHeight="1" x14ac:dyDescent="0.25">
      <c r="A46" s="764">
        <v>2</v>
      </c>
      <c r="B46" s="319" t="s">
        <v>1030</v>
      </c>
      <c r="C46" s="276" t="s">
        <v>3129</v>
      </c>
      <c r="D46" s="69">
        <v>5</v>
      </c>
      <c r="E46" s="69">
        <v>1</v>
      </c>
      <c r="F46" s="69">
        <v>1</v>
      </c>
      <c r="G46" s="69">
        <v>3</v>
      </c>
      <c r="H46" s="69">
        <v>3</v>
      </c>
      <c r="I46" s="69">
        <v>1</v>
      </c>
      <c r="J46" s="69">
        <v>0</v>
      </c>
      <c r="K46" s="69">
        <v>2</v>
      </c>
      <c r="L46" s="69">
        <v>10</v>
      </c>
      <c r="M46" s="69">
        <v>1</v>
      </c>
      <c r="N46" s="69">
        <v>0</v>
      </c>
      <c r="O46" s="69">
        <v>5</v>
      </c>
      <c r="P46" s="69">
        <v>0</v>
      </c>
      <c r="Q46" s="69">
        <v>0</v>
      </c>
      <c r="R46" s="69">
        <v>3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3</v>
      </c>
      <c r="Z46" s="69">
        <v>0</v>
      </c>
      <c r="AA46" s="69">
        <v>0</v>
      </c>
      <c r="AB46" s="69">
        <v>10</v>
      </c>
      <c r="AC46" s="69">
        <v>20</v>
      </c>
      <c r="AD46" s="69">
        <v>5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</row>
    <row r="47" spans="1:41" ht="409.6" x14ac:dyDescent="0.25">
      <c r="A47" s="787">
        <v>3</v>
      </c>
      <c r="B47" s="954" t="s">
        <v>3128</v>
      </c>
      <c r="C47" s="277" t="s">
        <v>3127</v>
      </c>
      <c r="D47" s="69">
        <v>5</v>
      </c>
      <c r="E47" s="69">
        <v>1</v>
      </c>
      <c r="F47" s="69">
        <v>1</v>
      </c>
      <c r="G47" s="69">
        <v>1</v>
      </c>
      <c r="H47" s="69">
        <v>1</v>
      </c>
      <c r="I47" s="69">
        <v>1</v>
      </c>
      <c r="J47" s="69">
        <v>0</v>
      </c>
      <c r="K47" s="69">
        <v>1</v>
      </c>
      <c r="L47" s="69">
        <v>2</v>
      </c>
      <c r="M47" s="69">
        <v>2</v>
      </c>
      <c r="N47" s="69">
        <v>0</v>
      </c>
      <c r="O47" s="69">
        <v>2</v>
      </c>
      <c r="P47" s="69">
        <v>0</v>
      </c>
      <c r="Q47" s="69">
        <v>0</v>
      </c>
      <c r="R47" s="69">
        <v>1</v>
      </c>
      <c r="S47" s="69">
        <v>0</v>
      </c>
      <c r="T47" s="69">
        <v>1</v>
      </c>
      <c r="U47" s="69">
        <v>0</v>
      </c>
      <c r="V47" s="69">
        <v>0</v>
      </c>
      <c r="W47" s="69">
        <v>1</v>
      </c>
      <c r="X47" s="69">
        <v>1</v>
      </c>
      <c r="Y47" s="69">
        <v>0</v>
      </c>
      <c r="Z47" s="69">
        <v>1</v>
      </c>
      <c r="AA47" s="69">
        <v>1</v>
      </c>
      <c r="AB47" s="69">
        <v>2</v>
      </c>
      <c r="AC47" s="69">
        <v>30</v>
      </c>
      <c r="AD47" s="69">
        <v>10</v>
      </c>
      <c r="AE47" s="69">
        <v>10</v>
      </c>
      <c r="AF47" s="69">
        <v>2</v>
      </c>
      <c r="AG47" s="69">
        <v>0</v>
      </c>
      <c r="AH47" s="69">
        <v>0</v>
      </c>
      <c r="AI47" s="69">
        <v>0</v>
      </c>
      <c r="AJ47" s="69">
        <v>0</v>
      </c>
    </row>
    <row r="48" spans="1:41" ht="409.6" x14ac:dyDescent="0.25">
      <c r="A48" s="788">
        <v>4</v>
      </c>
      <c r="B48" s="962" t="s">
        <v>3126</v>
      </c>
      <c r="C48" s="277" t="s">
        <v>3125</v>
      </c>
      <c r="D48" s="959">
        <v>5</v>
      </c>
      <c r="E48" s="959">
        <v>1</v>
      </c>
      <c r="F48" s="959">
        <v>1</v>
      </c>
      <c r="G48" s="959">
        <v>0</v>
      </c>
      <c r="H48" s="959">
        <v>0</v>
      </c>
      <c r="I48" s="959">
        <v>2</v>
      </c>
      <c r="J48" s="959">
        <v>0</v>
      </c>
      <c r="K48" s="959">
        <v>2</v>
      </c>
      <c r="L48" s="959">
        <v>2</v>
      </c>
      <c r="M48" s="959">
        <v>2</v>
      </c>
      <c r="N48" s="959">
        <v>0</v>
      </c>
      <c r="O48" s="959">
        <v>2</v>
      </c>
      <c r="P48" s="959">
        <v>0</v>
      </c>
      <c r="Q48" s="959">
        <v>0</v>
      </c>
      <c r="R48" s="959">
        <v>2</v>
      </c>
      <c r="S48" s="959">
        <v>0</v>
      </c>
      <c r="T48" s="959">
        <v>1</v>
      </c>
      <c r="U48" s="959">
        <v>0</v>
      </c>
      <c r="V48" s="959">
        <v>0</v>
      </c>
      <c r="W48" s="959">
        <v>0</v>
      </c>
      <c r="X48" s="959">
        <v>0</v>
      </c>
      <c r="Y48" s="959">
        <v>1</v>
      </c>
      <c r="Z48" s="959">
        <v>0</v>
      </c>
      <c r="AA48" s="959">
        <v>1</v>
      </c>
      <c r="AB48" s="959">
        <v>7</v>
      </c>
      <c r="AC48" s="959">
        <v>10</v>
      </c>
      <c r="AD48" s="959">
        <v>3</v>
      </c>
      <c r="AE48" s="959">
        <v>1</v>
      </c>
      <c r="AF48" s="959">
        <v>0</v>
      </c>
      <c r="AG48" s="959">
        <v>0</v>
      </c>
      <c r="AH48" s="959">
        <v>0</v>
      </c>
      <c r="AI48" s="959">
        <v>0</v>
      </c>
      <c r="AJ48" s="959">
        <v>0</v>
      </c>
    </row>
    <row r="49" spans="1:40" ht="393" customHeight="1" x14ac:dyDescent="0.25">
      <c r="A49" s="764">
        <v>5</v>
      </c>
      <c r="B49" s="319" t="s">
        <v>1031</v>
      </c>
      <c r="C49" s="591" t="s">
        <v>3124</v>
      </c>
      <c r="D49" s="69">
        <v>6</v>
      </c>
      <c r="E49" s="69">
        <v>1</v>
      </c>
      <c r="F49" s="69">
        <v>1</v>
      </c>
      <c r="G49" s="69">
        <v>1</v>
      </c>
      <c r="H49" s="69">
        <v>1</v>
      </c>
      <c r="I49" s="69">
        <v>2</v>
      </c>
      <c r="J49" s="69">
        <v>0</v>
      </c>
      <c r="K49" s="69">
        <v>2</v>
      </c>
      <c r="L49" s="69">
        <v>3</v>
      </c>
      <c r="M49" s="69">
        <v>2</v>
      </c>
      <c r="N49" s="69">
        <v>0</v>
      </c>
      <c r="O49" s="69">
        <v>5</v>
      </c>
      <c r="P49" s="69">
        <v>0</v>
      </c>
      <c r="Q49" s="69">
        <v>0</v>
      </c>
      <c r="R49" s="69">
        <v>1</v>
      </c>
      <c r="S49" s="69">
        <v>0</v>
      </c>
      <c r="T49" s="69">
        <v>1</v>
      </c>
      <c r="U49" s="69">
        <v>1</v>
      </c>
      <c r="V49" s="69">
        <v>0</v>
      </c>
      <c r="W49" s="69">
        <v>0</v>
      </c>
      <c r="X49" s="69">
        <v>1</v>
      </c>
      <c r="Y49" s="69">
        <v>1</v>
      </c>
      <c r="Z49" s="69">
        <v>1</v>
      </c>
      <c r="AA49" s="69">
        <v>1</v>
      </c>
      <c r="AB49" s="69">
        <v>10</v>
      </c>
      <c r="AC49" s="69">
        <v>20</v>
      </c>
      <c r="AD49" s="69">
        <v>5</v>
      </c>
      <c r="AE49" s="69">
        <v>2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</row>
    <row r="50" spans="1:40" ht="120.75" customHeight="1" x14ac:dyDescent="0.25">
      <c r="A50" s="786">
        <v>6</v>
      </c>
      <c r="B50" s="753" t="s">
        <v>3123</v>
      </c>
      <c r="C50" s="591" t="s">
        <v>3122</v>
      </c>
      <c r="D50" s="963">
        <v>5</v>
      </c>
      <c r="E50" s="69">
        <v>1</v>
      </c>
      <c r="F50" s="69">
        <v>0</v>
      </c>
      <c r="G50" s="69">
        <v>0</v>
      </c>
      <c r="H50" s="69">
        <v>1</v>
      </c>
      <c r="I50" s="69">
        <v>1</v>
      </c>
      <c r="J50" s="69">
        <v>0</v>
      </c>
      <c r="K50" s="69">
        <v>1</v>
      </c>
      <c r="L50" s="69">
        <v>2</v>
      </c>
      <c r="M50" s="69">
        <v>1</v>
      </c>
      <c r="N50" s="69">
        <v>0</v>
      </c>
      <c r="O50" s="69">
        <v>1</v>
      </c>
      <c r="P50" s="69">
        <v>0</v>
      </c>
      <c r="Q50" s="69">
        <v>0</v>
      </c>
      <c r="R50" s="69">
        <v>1</v>
      </c>
      <c r="S50" s="69">
        <v>0</v>
      </c>
      <c r="T50" s="69">
        <v>0</v>
      </c>
      <c r="U50" s="69">
        <v>0</v>
      </c>
      <c r="V50" s="69">
        <v>0</v>
      </c>
      <c r="W50" s="69">
        <v>1</v>
      </c>
      <c r="X50" s="69">
        <v>0</v>
      </c>
      <c r="Y50" s="69">
        <v>1</v>
      </c>
      <c r="Z50" s="69">
        <v>0</v>
      </c>
      <c r="AA50" s="69">
        <v>1</v>
      </c>
      <c r="AB50" s="69">
        <v>5</v>
      </c>
      <c r="AC50" s="69">
        <v>5</v>
      </c>
      <c r="AD50" s="69">
        <v>1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</row>
    <row r="51" spans="1:40" ht="409.5" customHeight="1" x14ac:dyDescent="0.25">
      <c r="A51" s="788">
        <v>7</v>
      </c>
      <c r="B51" s="962" t="s">
        <v>3121</v>
      </c>
      <c r="C51" s="277" t="s">
        <v>3120</v>
      </c>
      <c r="D51" s="746">
        <v>4</v>
      </c>
      <c r="E51" s="415">
        <v>1</v>
      </c>
      <c r="F51" s="746"/>
      <c r="G51" s="808"/>
      <c r="H51" s="808"/>
      <c r="I51" s="808"/>
      <c r="J51" s="808"/>
      <c r="K51" s="808">
        <v>1</v>
      </c>
      <c r="L51" s="808">
        <v>2</v>
      </c>
      <c r="M51" s="808">
        <v>1</v>
      </c>
      <c r="N51" s="808"/>
      <c r="O51" s="808">
        <v>1</v>
      </c>
      <c r="P51" s="808"/>
      <c r="Q51" s="808"/>
      <c r="R51" s="808">
        <v>1</v>
      </c>
      <c r="S51" s="808"/>
      <c r="T51" s="808"/>
      <c r="U51" s="808"/>
      <c r="V51" s="808"/>
      <c r="W51" s="808"/>
      <c r="X51" s="808"/>
      <c r="Y51" s="808">
        <v>1</v>
      </c>
      <c r="Z51" s="808"/>
      <c r="AA51" s="808"/>
      <c r="AB51" s="808">
        <v>5</v>
      </c>
      <c r="AC51" s="808">
        <v>5</v>
      </c>
      <c r="AD51" s="808">
        <v>1</v>
      </c>
      <c r="AE51" s="808"/>
      <c r="AF51" s="808"/>
      <c r="AG51" s="808"/>
      <c r="AH51" s="808"/>
      <c r="AI51" s="808"/>
      <c r="AJ51" s="109"/>
    </row>
    <row r="52" spans="1:40" ht="216.75" customHeight="1" x14ac:dyDescent="0.25">
      <c r="A52" s="787">
        <v>8</v>
      </c>
      <c r="B52" s="958" t="s">
        <v>3119</v>
      </c>
      <c r="C52" s="277" t="s">
        <v>3118</v>
      </c>
      <c r="D52" s="69">
        <v>5</v>
      </c>
      <c r="E52" s="69">
        <v>1</v>
      </c>
      <c r="F52" s="69">
        <v>0</v>
      </c>
      <c r="G52" s="69">
        <v>0</v>
      </c>
      <c r="H52" s="69">
        <v>1</v>
      </c>
      <c r="I52" s="69">
        <v>1</v>
      </c>
      <c r="J52" s="69">
        <v>0</v>
      </c>
      <c r="K52" s="69">
        <v>1</v>
      </c>
      <c r="L52" s="69">
        <v>3</v>
      </c>
      <c r="M52" s="69">
        <v>1</v>
      </c>
      <c r="N52" s="69">
        <v>0</v>
      </c>
      <c r="O52" s="69">
        <v>1</v>
      </c>
      <c r="P52" s="69">
        <v>0</v>
      </c>
      <c r="Q52" s="69">
        <v>0</v>
      </c>
      <c r="R52" s="69">
        <v>1</v>
      </c>
      <c r="S52" s="69">
        <v>1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1</v>
      </c>
      <c r="AB52" s="69">
        <v>5</v>
      </c>
      <c r="AC52" s="69">
        <v>10</v>
      </c>
      <c r="AD52" s="69">
        <v>5</v>
      </c>
      <c r="AE52" s="69">
        <v>3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</row>
    <row r="53" spans="1:40" ht="137.25" customHeight="1" x14ac:dyDescent="0.25">
      <c r="A53" s="787">
        <v>9</v>
      </c>
      <c r="B53" s="954" t="s">
        <v>932</v>
      </c>
      <c r="C53" s="961" t="s">
        <v>3117</v>
      </c>
      <c r="D53" s="69">
        <v>5</v>
      </c>
      <c r="E53" s="69">
        <v>1</v>
      </c>
      <c r="F53" s="69">
        <v>0</v>
      </c>
      <c r="G53" s="69">
        <v>0</v>
      </c>
      <c r="H53" s="69">
        <v>0</v>
      </c>
      <c r="I53" s="69">
        <v>1</v>
      </c>
      <c r="J53" s="69">
        <v>0</v>
      </c>
      <c r="K53" s="69">
        <v>1</v>
      </c>
      <c r="L53" s="69">
        <v>2</v>
      </c>
      <c r="M53" s="69">
        <v>1</v>
      </c>
      <c r="N53" s="69">
        <v>0</v>
      </c>
      <c r="O53" s="69">
        <v>1</v>
      </c>
      <c r="P53" s="69">
        <v>0</v>
      </c>
      <c r="Q53" s="69">
        <v>0</v>
      </c>
      <c r="R53" s="69">
        <v>2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1</v>
      </c>
      <c r="Z53" s="69">
        <v>0</v>
      </c>
      <c r="AA53" s="69">
        <v>1</v>
      </c>
      <c r="AB53" s="69">
        <v>5</v>
      </c>
      <c r="AC53" s="69">
        <v>5</v>
      </c>
      <c r="AD53" s="69">
        <v>2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</row>
    <row r="54" spans="1:40" ht="125.25" customHeight="1" x14ac:dyDescent="0.25">
      <c r="A54" s="787">
        <v>10</v>
      </c>
      <c r="B54" s="954" t="s">
        <v>3116</v>
      </c>
      <c r="C54" s="960" t="s">
        <v>3115</v>
      </c>
      <c r="D54" s="69">
        <v>5</v>
      </c>
      <c r="E54" s="69">
        <v>1</v>
      </c>
      <c r="F54" s="69">
        <v>0</v>
      </c>
      <c r="G54" s="69">
        <v>0</v>
      </c>
      <c r="H54" s="69">
        <v>0</v>
      </c>
      <c r="I54" s="69">
        <v>1</v>
      </c>
      <c r="J54" s="69">
        <v>0</v>
      </c>
      <c r="K54" s="69">
        <v>1</v>
      </c>
      <c r="L54" s="69">
        <v>2</v>
      </c>
      <c r="M54" s="69">
        <v>1</v>
      </c>
      <c r="N54" s="69">
        <v>0</v>
      </c>
      <c r="O54" s="69">
        <v>1</v>
      </c>
      <c r="P54" s="69">
        <v>0</v>
      </c>
      <c r="Q54" s="69">
        <v>0</v>
      </c>
      <c r="R54" s="69">
        <v>1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1</v>
      </c>
      <c r="Z54" s="69">
        <v>0</v>
      </c>
      <c r="AA54" s="69">
        <v>0</v>
      </c>
      <c r="AB54" s="69">
        <v>5</v>
      </c>
      <c r="AC54" s="69">
        <v>5</v>
      </c>
      <c r="AD54" s="69">
        <v>1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</row>
    <row r="55" spans="1:40" ht="139.5" customHeight="1" x14ac:dyDescent="0.25">
      <c r="A55" s="788">
        <v>11</v>
      </c>
      <c r="B55" s="953" t="s">
        <v>2005</v>
      </c>
      <c r="C55" s="960" t="s">
        <v>3114</v>
      </c>
      <c r="D55" s="69">
        <v>5</v>
      </c>
      <c r="E55" s="69">
        <v>1</v>
      </c>
      <c r="F55" s="69">
        <v>0</v>
      </c>
      <c r="G55" s="69">
        <v>0</v>
      </c>
      <c r="H55" s="69">
        <v>1</v>
      </c>
      <c r="I55" s="69">
        <v>1</v>
      </c>
      <c r="J55" s="69">
        <v>0</v>
      </c>
      <c r="K55" s="69">
        <v>1</v>
      </c>
      <c r="L55" s="69">
        <v>2</v>
      </c>
      <c r="M55" s="69">
        <v>1</v>
      </c>
      <c r="N55" s="69">
        <v>0</v>
      </c>
      <c r="O55" s="69">
        <v>1</v>
      </c>
      <c r="P55" s="69">
        <v>0</v>
      </c>
      <c r="Q55" s="69">
        <v>0</v>
      </c>
      <c r="R55" s="69">
        <v>1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1</v>
      </c>
      <c r="Z55" s="69">
        <v>0</v>
      </c>
      <c r="AA55" s="69">
        <v>0</v>
      </c>
      <c r="AB55" s="69">
        <v>5</v>
      </c>
      <c r="AC55" s="69">
        <v>5</v>
      </c>
      <c r="AD55" s="69">
        <v>1</v>
      </c>
      <c r="AE55" s="69">
        <v>2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</row>
    <row r="56" spans="1:40" ht="224.25" customHeight="1" x14ac:dyDescent="0.25">
      <c r="A56" s="788">
        <v>12</v>
      </c>
      <c r="B56" s="953" t="s">
        <v>933</v>
      </c>
      <c r="C56" s="277" t="s">
        <v>3113</v>
      </c>
      <c r="D56" s="69">
        <v>5</v>
      </c>
      <c r="E56" s="69">
        <v>1</v>
      </c>
      <c r="F56" s="69">
        <v>0</v>
      </c>
      <c r="G56" s="69">
        <v>0</v>
      </c>
      <c r="H56" s="69">
        <v>0</v>
      </c>
      <c r="I56" s="69">
        <v>1</v>
      </c>
      <c r="J56" s="69">
        <v>0</v>
      </c>
      <c r="K56" s="69">
        <v>1</v>
      </c>
      <c r="L56" s="69">
        <v>3</v>
      </c>
      <c r="M56" s="69">
        <v>1</v>
      </c>
      <c r="N56" s="69">
        <v>0</v>
      </c>
      <c r="O56" s="69">
        <v>1</v>
      </c>
      <c r="P56" s="69">
        <v>0</v>
      </c>
      <c r="Q56" s="69">
        <v>0</v>
      </c>
      <c r="R56" s="69">
        <v>1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1</v>
      </c>
      <c r="Z56" s="69">
        <v>0</v>
      </c>
      <c r="AA56" s="69">
        <v>1</v>
      </c>
      <c r="AB56" s="69">
        <v>5</v>
      </c>
      <c r="AC56" s="69">
        <v>5</v>
      </c>
      <c r="AD56" s="69">
        <v>5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</row>
    <row r="57" spans="1:40" ht="126" customHeight="1" x14ac:dyDescent="0.25">
      <c r="A57" s="787">
        <v>13</v>
      </c>
      <c r="B57" s="954" t="s">
        <v>2006</v>
      </c>
      <c r="C57" s="591" t="s">
        <v>3112</v>
      </c>
      <c r="D57" s="69">
        <v>5</v>
      </c>
      <c r="E57" s="69">
        <v>1</v>
      </c>
      <c r="F57" s="69">
        <v>0</v>
      </c>
      <c r="G57" s="69">
        <v>1</v>
      </c>
      <c r="H57" s="69">
        <v>0</v>
      </c>
      <c r="I57" s="69">
        <v>1</v>
      </c>
      <c r="J57" s="69">
        <v>0</v>
      </c>
      <c r="K57" s="69">
        <v>1</v>
      </c>
      <c r="L57" s="69">
        <v>2</v>
      </c>
      <c r="M57" s="69">
        <v>1</v>
      </c>
      <c r="N57" s="69">
        <v>0</v>
      </c>
      <c r="O57" s="69">
        <v>1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1</v>
      </c>
      <c r="Z57" s="69">
        <v>0</v>
      </c>
      <c r="AA57" s="69">
        <v>0</v>
      </c>
      <c r="AB57" s="69">
        <v>5</v>
      </c>
      <c r="AC57" s="69">
        <v>5</v>
      </c>
      <c r="AD57" s="69">
        <v>1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</row>
    <row r="58" spans="1:40" ht="97.5" customHeight="1" x14ac:dyDescent="0.25">
      <c r="A58" s="788">
        <v>14</v>
      </c>
      <c r="B58" s="954" t="s">
        <v>3111</v>
      </c>
      <c r="C58" s="884" t="s">
        <v>3110</v>
      </c>
      <c r="D58" s="959">
        <v>5</v>
      </c>
      <c r="E58" s="959">
        <v>1</v>
      </c>
      <c r="F58" s="959">
        <v>0</v>
      </c>
      <c r="G58" s="959">
        <v>1</v>
      </c>
      <c r="H58" s="959">
        <v>0</v>
      </c>
      <c r="I58" s="959">
        <v>1</v>
      </c>
      <c r="J58" s="959">
        <v>0</v>
      </c>
      <c r="K58" s="959">
        <v>1</v>
      </c>
      <c r="L58" s="959">
        <v>2</v>
      </c>
      <c r="M58" s="959">
        <v>1</v>
      </c>
      <c r="N58" s="959">
        <v>0</v>
      </c>
      <c r="O58" s="959">
        <v>1</v>
      </c>
      <c r="P58" s="959">
        <v>0</v>
      </c>
      <c r="Q58" s="959">
        <v>0</v>
      </c>
      <c r="R58" s="959">
        <v>0</v>
      </c>
      <c r="S58" s="959">
        <v>0</v>
      </c>
      <c r="T58" s="959">
        <v>0</v>
      </c>
      <c r="U58" s="959">
        <v>0</v>
      </c>
      <c r="V58" s="959">
        <v>0</v>
      </c>
      <c r="W58" s="959">
        <v>0</v>
      </c>
      <c r="X58" s="959">
        <v>0</v>
      </c>
      <c r="Y58" s="959">
        <v>1</v>
      </c>
      <c r="Z58" s="959">
        <v>0</v>
      </c>
      <c r="AA58" s="959">
        <v>0</v>
      </c>
      <c r="AB58" s="959">
        <v>5</v>
      </c>
      <c r="AC58" s="959">
        <v>5</v>
      </c>
      <c r="AD58" s="959">
        <v>1</v>
      </c>
      <c r="AE58" s="959">
        <v>0</v>
      </c>
      <c r="AF58" s="959">
        <v>0</v>
      </c>
      <c r="AG58" s="959">
        <v>0</v>
      </c>
      <c r="AH58" s="959">
        <v>0</v>
      </c>
      <c r="AI58" s="959">
        <v>0</v>
      </c>
      <c r="AJ58" s="959">
        <v>0</v>
      </c>
    </row>
    <row r="59" spans="1:40" ht="99.75" customHeight="1" thickBot="1" x14ac:dyDescent="0.3">
      <c r="A59" s="788">
        <v>15</v>
      </c>
      <c r="B59" s="958" t="s">
        <v>3109</v>
      </c>
      <c r="C59" s="277" t="s">
        <v>3108</v>
      </c>
      <c r="D59" s="69">
        <v>5</v>
      </c>
      <c r="E59" s="69">
        <v>1</v>
      </c>
      <c r="F59" s="69">
        <v>0</v>
      </c>
      <c r="G59" s="69">
        <v>1</v>
      </c>
      <c r="H59" s="69">
        <v>0</v>
      </c>
      <c r="I59" s="69">
        <v>1</v>
      </c>
      <c r="J59" s="69">
        <v>0</v>
      </c>
      <c r="K59" s="69">
        <v>1</v>
      </c>
      <c r="L59" s="69">
        <v>2</v>
      </c>
      <c r="M59" s="69">
        <v>1</v>
      </c>
      <c r="N59" s="69">
        <v>0</v>
      </c>
      <c r="O59" s="69">
        <v>1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1</v>
      </c>
      <c r="Z59" s="69">
        <v>0</v>
      </c>
      <c r="AA59" s="69">
        <v>0</v>
      </c>
      <c r="AB59" s="69">
        <v>5</v>
      </c>
      <c r="AC59" s="69">
        <v>5</v>
      </c>
      <c r="AD59" s="69">
        <v>1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L59" s="6">
        <f>SUM(D60)</f>
        <v>76</v>
      </c>
    </row>
    <row r="60" spans="1:40" ht="37.5" customHeight="1" thickBot="1" x14ac:dyDescent="0.3">
      <c r="A60" s="491"/>
      <c r="B60" s="492" t="s">
        <v>85</v>
      </c>
      <c r="C60" s="81"/>
      <c r="D60" s="77">
        <f t="shared" ref="D60:AJ60" si="4">SUM(D45:D59)</f>
        <v>76</v>
      </c>
      <c r="E60" s="122">
        <f t="shared" si="4"/>
        <v>15</v>
      </c>
      <c r="F60" s="77">
        <f t="shared" si="4"/>
        <v>4</v>
      </c>
      <c r="G60" s="77">
        <f t="shared" si="4"/>
        <v>8</v>
      </c>
      <c r="H60" s="77">
        <f t="shared" si="4"/>
        <v>9</v>
      </c>
      <c r="I60" s="77">
        <f t="shared" si="4"/>
        <v>17</v>
      </c>
      <c r="J60" s="77">
        <f t="shared" si="4"/>
        <v>0</v>
      </c>
      <c r="K60" s="77">
        <f t="shared" si="4"/>
        <v>19</v>
      </c>
      <c r="L60" s="77">
        <f t="shared" si="4"/>
        <v>41</v>
      </c>
      <c r="M60" s="77">
        <f t="shared" si="4"/>
        <v>20</v>
      </c>
      <c r="N60" s="77">
        <f t="shared" si="4"/>
        <v>0</v>
      </c>
      <c r="O60" s="77">
        <f t="shared" si="4"/>
        <v>29</v>
      </c>
      <c r="P60" s="77">
        <f t="shared" si="4"/>
        <v>0</v>
      </c>
      <c r="Q60" s="77">
        <f t="shared" si="4"/>
        <v>0</v>
      </c>
      <c r="R60" s="77">
        <f t="shared" si="4"/>
        <v>17</v>
      </c>
      <c r="S60" s="77">
        <f t="shared" si="4"/>
        <v>1</v>
      </c>
      <c r="T60" s="77">
        <f t="shared" si="4"/>
        <v>4</v>
      </c>
      <c r="U60" s="77">
        <f t="shared" si="4"/>
        <v>1</v>
      </c>
      <c r="V60" s="77">
        <f t="shared" si="4"/>
        <v>0</v>
      </c>
      <c r="W60" s="77">
        <f t="shared" si="4"/>
        <v>3</v>
      </c>
      <c r="X60" s="77">
        <f t="shared" si="4"/>
        <v>2</v>
      </c>
      <c r="Y60" s="77">
        <f t="shared" si="4"/>
        <v>15</v>
      </c>
      <c r="Z60" s="77">
        <f t="shared" si="4"/>
        <v>3</v>
      </c>
      <c r="AA60" s="77">
        <f t="shared" si="4"/>
        <v>8</v>
      </c>
      <c r="AB60" s="77">
        <f t="shared" si="4"/>
        <v>89</v>
      </c>
      <c r="AC60" s="77">
        <f t="shared" si="4"/>
        <v>155</v>
      </c>
      <c r="AD60" s="77">
        <f t="shared" si="4"/>
        <v>47</v>
      </c>
      <c r="AE60" s="77">
        <f t="shared" si="4"/>
        <v>20</v>
      </c>
      <c r="AF60" s="77">
        <f t="shared" si="4"/>
        <v>2</v>
      </c>
      <c r="AG60" s="77">
        <f t="shared" si="4"/>
        <v>0</v>
      </c>
      <c r="AH60" s="77">
        <f t="shared" si="4"/>
        <v>0</v>
      </c>
      <c r="AI60" s="77">
        <f t="shared" si="4"/>
        <v>0</v>
      </c>
      <c r="AJ60" s="77">
        <f t="shared" si="4"/>
        <v>0</v>
      </c>
      <c r="AL60" s="6">
        <f>SUM(F60+G60+H60+J60+N60+R60+S60+T60+U60+V60+W60+X60+Y60+AI60+AJ60)</f>
        <v>64</v>
      </c>
      <c r="AM60" s="6">
        <f>SUM(I60+K60+L60+M60+O60+P60+Q60+AA60+AB60+AC60+AD60+AE60+AF60+Z60)</f>
        <v>450</v>
      </c>
      <c r="AN60" s="6">
        <f>SUM(AL60:AM60)</f>
        <v>514</v>
      </c>
    </row>
    <row r="61" spans="1:40" ht="30.75" customHeight="1" thickBot="1" x14ac:dyDescent="0.3">
      <c r="A61" s="1203" t="s">
        <v>680</v>
      </c>
      <c r="B61" s="1204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4"/>
      <c r="AH61" s="1204"/>
      <c r="AI61" s="1204"/>
      <c r="AJ61" s="1205"/>
    </row>
    <row r="62" spans="1:40" ht="86.25" customHeight="1" x14ac:dyDescent="0.25">
      <c r="A62" s="795">
        <v>1</v>
      </c>
      <c r="B62" s="957" t="s">
        <v>1625</v>
      </c>
      <c r="C62" s="281" t="s">
        <v>1623</v>
      </c>
      <c r="D62" s="351">
        <v>10</v>
      </c>
      <c r="E62" s="351"/>
      <c r="F62" s="351">
        <v>1</v>
      </c>
      <c r="G62" s="351" t="s">
        <v>1626</v>
      </c>
      <c r="H62" s="351" t="s">
        <v>1626</v>
      </c>
      <c r="I62" s="351">
        <v>1</v>
      </c>
      <c r="J62" s="351" t="s">
        <v>1626</v>
      </c>
      <c r="K62" s="351">
        <v>1</v>
      </c>
      <c r="L62" s="351">
        <v>4</v>
      </c>
      <c r="M62" s="351" t="s">
        <v>1626</v>
      </c>
      <c r="N62" s="351" t="s">
        <v>1626</v>
      </c>
      <c r="O62" s="351">
        <v>5</v>
      </c>
      <c r="P62" s="351" t="s">
        <v>1626</v>
      </c>
      <c r="Q62" s="351" t="s">
        <v>1626</v>
      </c>
      <c r="R62" s="351">
        <v>1</v>
      </c>
      <c r="S62" s="351">
        <v>1</v>
      </c>
      <c r="T62" s="351" t="s">
        <v>1626</v>
      </c>
      <c r="U62" s="351" t="s">
        <v>1626</v>
      </c>
      <c r="V62" s="351" t="s">
        <v>1626</v>
      </c>
      <c r="W62" s="351">
        <v>1</v>
      </c>
      <c r="X62" s="351" t="s">
        <v>1626</v>
      </c>
      <c r="Y62" s="351">
        <v>1</v>
      </c>
      <c r="Z62" s="351">
        <v>1</v>
      </c>
      <c r="AA62" s="351" t="s">
        <v>1626</v>
      </c>
      <c r="AB62" s="351">
        <v>5</v>
      </c>
      <c r="AC62" s="351">
        <v>30</v>
      </c>
      <c r="AD62" s="351">
        <v>10</v>
      </c>
      <c r="AE62" s="351" t="s">
        <v>1626</v>
      </c>
      <c r="AF62" s="351" t="s">
        <v>1626</v>
      </c>
      <c r="AG62" s="351" t="s">
        <v>1626</v>
      </c>
      <c r="AH62" s="351" t="s">
        <v>1626</v>
      </c>
      <c r="AI62" s="351" t="s">
        <v>1626</v>
      </c>
      <c r="AJ62" s="351" t="s">
        <v>1626</v>
      </c>
    </row>
    <row r="63" spans="1:40" ht="84.75" customHeight="1" x14ac:dyDescent="0.25">
      <c r="A63" s="787">
        <v>2</v>
      </c>
      <c r="B63" s="954" t="s">
        <v>916</v>
      </c>
      <c r="C63" s="398" t="s">
        <v>410</v>
      </c>
      <c r="D63" s="351">
        <v>5</v>
      </c>
      <c r="E63" s="351">
        <v>1</v>
      </c>
      <c r="F63" s="351" t="s">
        <v>1626</v>
      </c>
      <c r="G63" s="351">
        <v>1</v>
      </c>
      <c r="H63" s="351" t="s">
        <v>1626</v>
      </c>
      <c r="I63" s="351">
        <v>1</v>
      </c>
      <c r="J63" s="351" t="s">
        <v>1626</v>
      </c>
      <c r="K63" s="351">
        <v>1</v>
      </c>
      <c r="L63" s="351">
        <v>2</v>
      </c>
      <c r="M63" s="351">
        <v>1</v>
      </c>
      <c r="N63" s="351" t="s">
        <v>1626</v>
      </c>
      <c r="O63" s="351">
        <v>1</v>
      </c>
      <c r="P63" s="351" t="s">
        <v>1626</v>
      </c>
      <c r="Q63" s="351" t="s">
        <v>1626</v>
      </c>
      <c r="R63" s="351" t="s">
        <v>1626</v>
      </c>
      <c r="S63" s="351" t="s">
        <v>1626</v>
      </c>
      <c r="T63" s="351">
        <v>1</v>
      </c>
      <c r="U63" s="351" t="s">
        <v>1626</v>
      </c>
      <c r="V63" s="351" t="s">
        <v>1626</v>
      </c>
      <c r="W63" s="351" t="s">
        <v>1626</v>
      </c>
      <c r="X63" s="351" t="s">
        <v>1626</v>
      </c>
      <c r="Y63" s="351" t="s">
        <v>1626</v>
      </c>
      <c r="Z63" s="351" t="s">
        <v>1626</v>
      </c>
      <c r="AA63" s="351">
        <v>1</v>
      </c>
      <c r="AB63" s="351">
        <v>5</v>
      </c>
      <c r="AC63" s="351">
        <v>5</v>
      </c>
      <c r="AD63" s="351">
        <v>1</v>
      </c>
      <c r="AE63" s="351" t="s">
        <v>1626</v>
      </c>
      <c r="AF63" s="351" t="s">
        <v>1626</v>
      </c>
      <c r="AG63" s="351" t="s">
        <v>1626</v>
      </c>
      <c r="AH63" s="351" t="s">
        <v>1626</v>
      </c>
      <c r="AI63" s="351" t="s">
        <v>1626</v>
      </c>
      <c r="AJ63" s="351" t="s">
        <v>1626</v>
      </c>
    </row>
    <row r="64" spans="1:40" ht="105" customHeight="1" x14ac:dyDescent="0.25">
      <c r="A64" s="787">
        <v>3</v>
      </c>
      <c r="B64" s="954" t="s">
        <v>3107</v>
      </c>
      <c r="C64" s="956" t="s">
        <v>411</v>
      </c>
      <c r="D64" s="351">
        <v>5</v>
      </c>
      <c r="E64" s="351">
        <v>1</v>
      </c>
      <c r="F64" s="351" t="s">
        <v>1627</v>
      </c>
      <c r="G64" s="351" t="s">
        <v>1628</v>
      </c>
      <c r="H64" s="351">
        <v>1</v>
      </c>
      <c r="I64" s="351" t="s">
        <v>1628</v>
      </c>
      <c r="J64" s="351" t="s">
        <v>1628</v>
      </c>
      <c r="K64" s="351">
        <v>1</v>
      </c>
      <c r="L64" s="351">
        <v>2</v>
      </c>
      <c r="M64" s="351">
        <v>1</v>
      </c>
      <c r="N64" s="351" t="s">
        <v>1628</v>
      </c>
      <c r="O64" s="351">
        <v>1</v>
      </c>
      <c r="P64" s="351" t="s">
        <v>1628</v>
      </c>
      <c r="Q64" s="351" t="s">
        <v>1628</v>
      </c>
      <c r="R64" s="351" t="s">
        <v>1627</v>
      </c>
      <c r="S64" s="351" t="s">
        <v>1628</v>
      </c>
      <c r="T64" s="351" t="s">
        <v>1628</v>
      </c>
      <c r="U64" s="351" t="s">
        <v>1628</v>
      </c>
      <c r="V64" s="351" t="s">
        <v>1627</v>
      </c>
      <c r="W64" s="351" t="s">
        <v>1627</v>
      </c>
      <c r="X64" s="351" t="s">
        <v>1628</v>
      </c>
      <c r="Y64" s="351">
        <v>1</v>
      </c>
      <c r="Z64" s="351" t="s">
        <v>1628</v>
      </c>
      <c r="AA64" s="351">
        <v>1</v>
      </c>
      <c r="AB64" s="351">
        <v>5</v>
      </c>
      <c r="AC64" s="351">
        <v>5</v>
      </c>
      <c r="AD64" s="351">
        <v>1</v>
      </c>
      <c r="AE64" s="351" t="s">
        <v>1628</v>
      </c>
      <c r="AF64" s="351" t="s">
        <v>1628</v>
      </c>
      <c r="AG64" s="351" t="s">
        <v>1628</v>
      </c>
      <c r="AH64" s="351" t="s">
        <v>1628</v>
      </c>
      <c r="AI64" s="351" t="s">
        <v>1627</v>
      </c>
      <c r="AJ64" s="351" t="s">
        <v>1627</v>
      </c>
    </row>
    <row r="65" spans="1:40" ht="63" customHeight="1" x14ac:dyDescent="0.25">
      <c r="A65" s="787">
        <v>4</v>
      </c>
      <c r="B65" s="954" t="s">
        <v>1629</v>
      </c>
      <c r="C65" s="956" t="s">
        <v>411</v>
      </c>
      <c r="D65" s="351">
        <v>5</v>
      </c>
      <c r="E65" s="351">
        <v>1</v>
      </c>
      <c r="F65" s="351" t="s">
        <v>1626</v>
      </c>
      <c r="G65" s="351" t="s">
        <v>1626</v>
      </c>
      <c r="H65" s="351">
        <v>1</v>
      </c>
      <c r="I65" s="351">
        <v>1</v>
      </c>
      <c r="J65" s="351" t="s">
        <v>1626</v>
      </c>
      <c r="K65" s="351">
        <v>1</v>
      </c>
      <c r="L65" s="351">
        <v>2</v>
      </c>
      <c r="M65" s="351" t="s">
        <v>1626</v>
      </c>
      <c r="N65" s="351" t="s">
        <v>1626</v>
      </c>
      <c r="O65" s="351">
        <v>1</v>
      </c>
      <c r="P65" s="351" t="s">
        <v>1626</v>
      </c>
      <c r="Q65" s="351" t="s">
        <v>1626</v>
      </c>
      <c r="R65" s="351" t="s">
        <v>1626</v>
      </c>
      <c r="S65" s="351" t="s">
        <v>1626</v>
      </c>
      <c r="T65" s="351" t="s">
        <v>1626</v>
      </c>
      <c r="U65" s="351" t="s">
        <v>1626</v>
      </c>
      <c r="V65" s="351" t="s">
        <v>1626</v>
      </c>
      <c r="W65" s="351" t="s">
        <v>1626</v>
      </c>
      <c r="X65" s="351" t="s">
        <v>1626</v>
      </c>
      <c r="Y65" s="351">
        <v>1</v>
      </c>
      <c r="Z65" s="351" t="s">
        <v>1626</v>
      </c>
      <c r="AA65" s="351">
        <v>1</v>
      </c>
      <c r="AB65" s="351" t="s">
        <v>1626</v>
      </c>
      <c r="AC65" s="351">
        <v>5</v>
      </c>
      <c r="AD65" s="351">
        <v>1</v>
      </c>
      <c r="AE65" s="351" t="s">
        <v>1626</v>
      </c>
      <c r="AF65" s="351" t="s">
        <v>1626</v>
      </c>
      <c r="AG65" s="351" t="s">
        <v>1626</v>
      </c>
      <c r="AH65" s="351" t="s">
        <v>1626</v>
      </c>
      <c r="AI65" s="351" t="s">
        <v>1626</v>
      </c>
      <c r="AJ65" s="351" t="s">
        <v>1626</v>
      </c>
    </row>
    <row r="66" spans="1:40" ht="63" customHeight="1" x14ac:dyDescent="0.25">
      <c r="A66" s="787">
        <v>5</v>
      </c>
      <c r="B66" s="954" t="s">
        <v>3106</v>
      </c>
      <c r="C66" s="202" t="s">
        <v>3102</v>
      </c>
      <c r="D66" s="351">
        <v>5</v>
      </c>
      <c r="E66" s="351">
        <v>1</v>
      </c>
      <c r="F66" s="351" t="s">
        <v>1626</v>
      </c>
      <c r="G66" s="351" t="s">
        <v>1626</v>
      </c>
      <c r="H66" s="351" t="s">
        <v>1626</v>
      </c>
      <c r="I66" s="351" t="s">
        <v>1626</v>
      </c>
      <c r="J66" s="351" t="s">
        <v>1626</v>
      </c>
      <c r="K66" s="351">
        <v>1</v>
      </c>
      <c r="L66" s="351">
        <v>2</v>
      </c>
      <c r="M66" s="351">
        <v>1</v>
      </c>
      <c r="N66" s="351" t="s">
        <v>1626</v>
      </c>
      <c r="O66" s="351">
        <v>1</v>
      </c>
      <c r="P66" s="351" t="s">
        <v>1626</v>
      </c>
      <c r="Q66" s="351" t="s">
        <v>1626</v>
      </c>
      <c r="R66" s="351" t="s">
        <v>1626</v>
      </c>
      <c r="S66" s="351" t="s">
        <v>1626</v>
      </c>
      <c r="T66" s="351" t="s">
        <v>1626</v>
      </c>
      <c r="U66" s="351">
        <v>1</v>
      </c>
      <c r="V66" s="351" t="s">
        <v>1626</v>
      </c>
      <c r="W66" s="351" t="s">
        <v>1626</v>
      </c>
      <c r="X66" s="351" t="s">
        <v>1626</v>
      </c>
      <c r="Y66" s="351">
        <v>1</v>
      </c>
      <c r="Z66" s="351" t="s">
        <v>1626</v>
      </c>
      <c r="AA66" s="351">
        <v>2</v>
      </c>
      <c r="AB66" s="351">
        <v>5</v>
      </c>
      <c r="AC66" s="351">
        <v>5</v>
      </c>
      <c r="AD66" s="351">
        <v>5</v>
      </c>
      <c r="AE66" s="351" t="s">
        <v>1626</v>
      </c>
      <c r="AF66" s="351" t="s">
        <v>1626</v>
      </c>
      <c r="AG66" s="351" t="s">
        <v>1626</v>
      </c>
      <c r="AH66" s="351" t="s">
        <v>1626</v>
      </c>
      <c r="AI66" s="351" t="s">
        <v>1626</v>
      </c>
      <c r="AJ66" s="351" t="s">
        <v>1626</v>
      </c>
    </row>
    <row r="67" spans="1:40" ht="78" customHeight="1" x14ac:dyDescent="0.25">
      <c r="A67" s="787">
        <v>6</v>
      </c>
      <c r="B67" s="955" t="s">
        <v>3105</v>
      </c>
      <c r="C67" s="202" t="s">
        <v>3102</v>
      </c>
      <c r="D67" s="351">
        <v>4</v>
      </c>
      <c r="E67" s="351">
        <v>1</v>
      </c>
      <c r="F67" s="351" t="s">
        <v>1626</v>
      </c>
      <c r="G67" s="351" t="s">
        <v>1626</v>
      </c>
      <c r="H67" s="351" t="s">
        <v>1626</v>
      </c>
      <c r="I67" s="351">
        <v>1</v>
      </c>
      <c r="J67" s="351" t="s">
        <v>1626</v>
      </c>
      <c r="K67" s="351">
        <v>1</v>
      </c>
      <c r="L67" s="351">
        <v>2</v>
      </c>
      <c r="M67" s="351">
        <v>1</v>
      </c>
      <c r="N67" s="351" t="s">
        <v>1626</v>
      </c>
      <c r="O67" s="351">
        <v>5</v>
      </c>
      <c r="P67" s="351" t="s">
        <v>1626</v>
      </c>
      <c r="Q67" s="351" t="s">
        <v>1626</v>
      </c>
      <c r="R67" s="351">
        <v>1</v>
      </c>
      <c r="S67" s="351" t="s">
        <v>1626</v>
      </c>
      <c r="T67" s="351" t="s">
        <v>1626</v>
      </c>
      <c r="U67" s="351" t="s">
        <v>1626</v>
      </c>
      <c r="V67" s="351" t="s">
        <v>1626</v>
      </c>
      <c r="W67" s="351" t="s">
        <v>1626</v>
      </c>
      <c r="X67" s="351">
        <v>1</v>
      </c>
      <c r="Y67" s="351">
        <v>1</v>
      </c>
      <c r="Z67" s="351" t="s">
        <v>1626</v>
      </c>
      <c r="AA67" s="351">
        <v>1</v>
      </c>
      <c r="AB67" s="351">
        <v>5</v>
      </c>
      <c r="AC67" s="351">
        <v>5</v>
      </c>
      <c r="AD67" s="351">
        <v>1</v>
      </c>
      <c r="AE67" s="351" t="s">
        <v>1626</v>
      </c>
      <c r="AF67" s="351" t="s">
        <v>1626</v>
      </c>
      <c r="AG67" s="351" t="s">
        <v>1626</v>
      </c>
      <c r="AH67" s="351" t="s">
        <v>1626</v>
      </c>
      <c r="AI67" s="351" t="s">
        <v>1626</v>
      </c>
      <c r="AJ67" s="351" t="s">
        <v>1626</v>
      </c>
    </row>
    <row r="68" spans="1:40" ht="87" customHeight="1" x14ac:dyDescent="0.25">
      <c r="A68" s="787">
        <v>7</v>
      </c>
      <c r="B68" s="319" t="s">
        <v>3104</v>
      </c>
      <c r="C68" s="319" t="s">
        <v>3102</v>
      </c>
      <c r="D68" s="352">
        <v>4</v>
      </c>
      <c r="E68" s="490">
        <v>1</v>
      </c>
      <c r="F68" s="352" t="s">
        <v>1626</v>
      </c>
      <c r="G68" s="352" t="s">
        <v>1626</v>
      </c>
      <c r="H68" s="352" t="s">
        <v>1626</v>
      </c>
      <c r="I68" s="352">
        <v>1</v>
      </c>
      <c r="J68" s="352" t="s">
        <v>1626</v>
      </c>
      <c r="K68" s="352">
        <v>1</v>
      </c>
      <c r="L68" s="352">
        <v>2</v>
      </c>
      <c r="M68" s="352">
        <v>1</v>
      </c>
      <c r="N68" s="352" t="s">
        <v>1626</v>
      </c>
      <c r="O68" s="352">
        <v>1</v>
      </c>
      <c r="P68" s="352" t="s">
        <v>1626</v>
      </c>
      <c r="Q68" s="352" t="s">
        <v>1626</v>
      </c>
      <c r="R68" s="352">
        <v>1</v>
      </c>
      <c r="S68" s="352" t="s">
        <v>1626</v>
      </c>
      <c r="T68" s="352" t="s">
        <v>1626</v>
      </c>
      <c r="U68" s="352" t="s">
        <v>1626</v>
      </c>
      <c r="V68" s="352" t="s">
        <v>1626</v>
      </c>
      <c r="W68" s="352" t="s">
        <v>1626</v>
      </c>
      <c r="X68" s="352" t="s">
        <v>1626</v>
      </c>
      <c r="Y68" s="352">
        <v>1</v>
      </c>
      <c r="Z68" s="352" t="s">
        <v>1626</v>
      </c>
      <c r="AA68" s="352">
        <v>1</v>
      </c>
      <c r="AB68" s="352">
        <v>5</v>
      </c>
      <c r="AC68" s="352">
        <v>5</v>
      </c>
      <c r="AD68" s="352">
        <v>1</v>
      </c>
      <c r="AE68" s="352" t="s">
        <v>1626</v>
      </c>
      <c r="AF68" s="352" t="s">
        <v>1626</v>
      </c>
      <c r="AG68" s="352" t="s">
        <v>1626</v>
      </c>
      <c r="AH68" s="352" t="s">
        <v>1626</v>
      </c>
      <c r="AI68" s="352" t="s">
        <v>1626</v>
      </c>
      <c r="AJ68" s="352" t="s">
        <v>1626</v>
      </c>
    </row>
    <row r="69" spans="1:40" ht="92.25" customHeight="1" x14ac:dyDescent="0.25">
      <c r="A69" s="787">
        <v>8</v>
      </c>
      <c r="B69" s="202" t="s">
        <v>3103</v>
      </c>
      <c r="C69" s="202" t="s">
        <v>3102</v>
      </c>
      <c r="D69" s="490">
        <v>14</v>
      </c>
      <c r="E69" s="352" t="s">
        <v>1626</v>
      </c>
      <c r="F69" s="352" t="s">
        <v>1626</v>
      </c>
      <c r="G69" s="352">
        <v>3</v>
      </c>
      <c r="H69" s="352">
        <v>2</v>
      </c>
      <c r="I69" s="352" t="s">
        <v>1626</v>
      </c>
      <c r="J69" s="352" t="s">
        <v>1626</v>
      </c>
      <c r="K69" s="352">
        <v>3</v>
      </c>
      <c r="L69" s="352">
        <v>8</v>
      </c>
      <c r="M69" s="352">
        <v>8</v>
      </c>
      <c r="N69" s="352" t="s">
        <v>1626</v>
      </c>
      <c r="O69" s="352">
        <v>7</v>
      </c>
      <c r="P69" s="352" t="s">
        <v>1626</v>
      </c>
      <c r="Q69" s="352" t="s">
        <v>1626</v>
      </c>
      <c r="R69" s="352" t="s">
        <v>1626</v>
      </c>
      <c r="S69" s="352" t="s">
        <v>1626</v>
      </c>
      <c r="T69" s="352" t="s">
        <v>1626</v>
      </c>
      <c r="U69" s="352" t="s">
        <v>1626</v>
      </c>
      <c r="V69" s="352">
        <v>3</v>
      </c>
      <c r="W69" s="352" t="s">
        <v>1626</v>
      </c>
      <c r="X69" s="352" t="s">
        <v>1626</v>
      </c>
      <c r="Y69" s="352">
        <v>3</v>
      </c>
      <c r="Z69" s="352" t="s">
        <v>1626</v>
      </c>
      <c r="AA69" s="352">
        <v>3</v>
      </c>
      <c r="AB69" s="352">
        <v>29</v>
      </c>
      <c r="AC69" s="352">
        <v>45</v>
      </c>
      <c r="AD69" s="352">
        <v>18</v>
      </c>
      <c r="AE69" s="352">
        <v>3</v>
      </c>
      <c r="AF69" s="352" t="s">
        <v>1626</v>
      </c>
      <c r="AG69" s="352" t="s">
        <v>1626</v>
      </c>
      <c r="AH69" s="352" t="s">
        <v>1626</v>
      </c>
      <c r="AI69" s="352" t="s">
        <v>1626</v>
      </c>
      <c r="AJ69" s="352" t="s">
        <v>1626</v>
      </c>
    </row>
    <row r="70" spans="1:40" ht="109.5" customHeight="1" x14ac:dyDescent="0.25">
      <c r="A70" s="787">
        <v>9</v>
      </c>
      <c r="B70" s="954" t="s">
        <v>917</v>
      </c>
      <c r="C70" s="589" t="s">
        <v>1624</v>
      </c>
      <c r="D70" s="351">
        <v>4</v>
      </c>
      <c r="E70" s="351">
        <v>1</v>
      </c>
      <c r="F70" s="351" t="s">
        <v>1626</v>
      </c>
      <c r="G70" s="351" t="s">
        <v>1626</v>
      </c>
      <c r="H70" s="351" t="s">
        <v>1626</v>
      </c>
      <c r="I70" s="351">
        <v>2</v>
      </c>
      <c r="J70" s="351" t="s">
        <v>1626</v>
      </c>
      <c r="K70" s="351">
        <v>2</v>
      </c>
      <c r="L70" s="351">
        <v>2</v>
      </c>
      <c r="M70" s="351">
        <v>2</v>
      </c>
      <c r="N70" s="351" t="s">
        <v>1626</v>
      </c>
      <c r="O70" s="351">
        <v>2</v>
      </c>
      <c r="P70" s="351" t="s">
        <v>1626</v>
      </c>
      <c r="Q70" s="351" t="s">
        <v>1626</v>
      </c>
      <c r="R70" s="351">
        <v>2</v>
      </c>
      <c r="S70" s="351" t="s">
        <v>1626</v>
      </c>
      <c r="T70" s="351" t="s">
        <v>1626</v>
      </c>
      <c r="U70" s="351" t="s">
        <v>1626</v>
      </c>
      <c r="V70" s="351" t="s">
        <v>1626</v>
      </c>
      <c r="W70" s="351">
        <v>1</v>
      </c>
      <c r="X70" s="351" t="s">
        <v>1626</v>
      </c>
      <c r="Y70" s="351">
        <v>1</v>
      </c>
      <c r="Z70" s="351" t="s">
        <v>1626</v>
      </c>
      <c r="AA70" s="351">
        <v>1</v>
      </c>
      <c r="AB70" s="351">
        <v>7</v>
      </c>
      <c r="AC70" s="351">
        <v>10</v>
      </c>
      <c r="AD70" s="351">
        <v>3</v>
      </c>
      <c r="AE70" s="351" t="s">
        <v>1626</v>
      </c>
      <c r="AF70" s="351" t="s">
        <v>1626</v>
      </c>
      <c r="AG70" s="351" t="s">
        <v>1626</v>
      </c>
      <c r="AH70" s="351" t="s">
        <v>1626</v>
      </c>
      <c r="AI70" s="351" t="s">
        <v>1626</v>
      </c>
      <c r="AJ70" s="351" t="s">
        <v>1626</v>
      </c>
    </row>
    <row r="71" spans="1:40" ht="85.5" customHeight="1" thickBot="1" x14ac:dyDescent="0.3">
      <c r="A71" s="788">
        <v>10</v>
      </c>
      <c r="B71" s="953" t="s">
        <v>876</v>
      </c>
      <c r="C71" s="952" t="s">
        <v>199</v>
      </c>
      <c r="D71" s="97">
        <v>1</v>
      </c>
      <c r="E71" s="97" t="s">
        <v>1626</v>
      </c>
      <c r="F71" s="97" t="s">
        <v>1626</v>
      </c>
      <c r="G71" s="97" t="s">
        <v>1626</v>
      </c>
      <c r="H71" s="97" t="s">
        <v>1626</v>
      </c>
      <c r="I71" s="97" t="s">
        <v>1626</v>
      </c>
      <c r="J71" s="97" t="s">
        <v>1626</v>
      </c>
      <c r="K71" s="97" t="s">
        <v>1626</v>
      </c>
      <c r="L71" s="97" t="s">
        <v>1626</v>
      </c>
      <c r="M71" s="97" t="s">
        <v>1626</v>
      </c>
      <c r="N71" s="97" t="s">
        <v>1626</v>
      </c>
      <c r="O71" s="97" t="s">
        <v>1626</v>
      </c>
      <c r="P71" s="97" t="s">
        <v>1626</v>
      </c>
      <c r="Q71" s="97" t="s">
        <v>1626</v>
      </c>
      <c r="R71" s="97" t="s">
        <v>1626</v>
      </c>
      <c r="S71" s="97" t="s">
        <v>1626</v>
      </c>
      <c r="T71" s="97" t="s">
        <v>1626</v>
      </c>
      <c r="U71" s="97" t="s">
        <v>1626</v>
      </c>
      <c r="V71" s="97" t="s">
        <v>1626</v>
      </c>
      <c r="W71" s="97" t="s">
        <v>1626</v>
      </c>
      <c r="X71" s="97" t="s">
        <v>1626</v>
      </c>
      <c r="Y71" s="97" t="s">
        <v>1626</v>
      </c>
      <c r="Z71" s="97" t="s">
        <v>1626</v>
      </c>
      <c r="AA71" s="97" t="s">
        <v>1626</v>
      </c>
      <c r="AB71" s="97">
        <v>2</v>
      </c>
      <c r="AC71" s="97">
        <v>10</v>
      </c>
      <c r="AD71" s="97">
        <v>1</v>
      </c>
      <c r="AE71" s="97" t="s">
        <v>1626</v>
      </c>
      <c r="AF71" s="97" t="s">
        <v>1626</v>
      </c>
      <c r="AG71" s="97" t="s">
        <v>1626</v>
      </c>
      <c r="AH71" s="97" t="s">
        <v>1626</v>
      </c>
      <c r="AI71" s="97" t="s">
        <v>1626</v>
      </c>
      <c r="AJ71" s="97" t="s">
        <v>1626</v>
      </c>
      <c r="AL71" s="6">
        <f>SUM(D72)</f>
        <v>57</v>
      </c>
    </row>
    <row r="72" spans="1:40" ht="39.75" customHeight="1" thickBot="1" x14ac:dyDescent="0.3">
      <c r="A72" s="491"/>
      <c r="B72" s="492" t="s">
        <v>85</v>
      </c>
      <c r="C72" s="81"/>
      <c r="D72" s="77">
        <f t="shared" ref="D72:AJ72" si="5">SUM(D62:D71)</f>
        <v>57</v>
      </c>
      <c r="E72" s="122">
        <f t="shared" si="5"/>
        <v>7</v>
      </c>
      <c r="F72" s="77">
        <f t="shared" si="5"/>
        <v>1</v>
      </c>
      <c r="G72" s="77">
        <f t="shared" si="5"/>
        <v>4</v>
      </c>
      <c r="H72" s="77">
        <f t="shared" si="5"/>
        <v>4</v>
      </c>
      <c r="I72" s="77">
        <f t="shared" si="5"/>
        <v>7</v>
      </c>
      <c r="J72" s="77">
        <f t="shared" si="5"/>
        <v>0</v>
      </c>
      <c r="K72" s="77">
        <f t="shared" si="5"/>
        <v>12</v>
      </c>
      <c r="L72" s="77">
        <f t="shared" si="5"/>
        <v>26</v>
      </c>
      <c r="M72" s="77">
        <f t="shared" si="5"/>
        <v>15</v>
      </c>
      <c r="N72" s="77">
        <f t="shared" si="5"/>
        <v>0</v>
      </c>
      <c r="O72" s="77">
        <f t="shared" si="5"/>
        <v>24</v>
      </c>
      <c r="P72" s="77">
        <f t="shared" si="5"/>
        <v>0</v>
      </c>
      <c r="Q72" s="77">
        <f t="shared" si="5"/>
        <v>0</v>
      </c>
      <c r="R72" s="77">
        <f t="shared" si="5"/>
        <v>5</v>
      </c>
      <c r="S72" s="77">
        <f t="shared" si="5"/>
        <v>1</v>
      </c>
      <c r="T72" s="77">
        <f t="shared" si="5"/>
        <v>1</v>
      </c>
      <c r="U72" s="77">
        <f t="shared" si="5"/>
        <v>1</v>
      </c>
      <c r="V72" s="77">
        <f t="shared" si="5"/>
        <v>3</v>
      </c>
      <c r="W72" s="77">
        <f t="shared" si="5"/>
        <v>2</v>
      </c>
      <c r="X72" s="77">
        <f t="shared" si="5"/>
        <v>1</v>
      </c>
      <c r="Y72" s="77">
        <f t="shared" si="5"/>
        <v>10</v>
      </c>
      <c r="Z72" s="77">
        <f t="shared" si="5"/>
        <v>1</v>
      </c>
      <c r="AA72" s="77">
        <f t="shared" si="5"/>
        <v>11</v>
      </c>
      <c r="AB72" s="77">
        <f t="shared" si="5"/>
        <v>68</v>
      </c>
      <c r="AC72" s="77">
        <f t="shared" si="5"/>
        <v>125</v>
      </c>
      <c r="AD72" s="77">
        <f t="shared" si="5"/>
        <v>42</v>
      </c>
      <c r="AE72" s="77">
        <f t="shared" si="5"/>
        <v>3</v>
      </c>
      <c r="AF72" s="77">
        <f t="shared" si="5"/>
        <v>0</v>
      </c>
      <c r="AG72" s="77">
        <f t="shared" si="5"/>
        <v>0</v>
      </c>
      <c r="AH72" s="77">
        <f t="shared" si="5"/>
        <v>0</v>
      </c>
      <c r="AI72" s="77">
        <f t="shared" si="5"/>
        <v>0</v>
      </c>
      <c r="AJ72" s="122">
        <f t="shared" si="5"/>
        <v>0</v>
      </c>
      <c r="AL72" s="6">
        <f>SUM(F72+G72+H72+J72+N72+R72+S72+T72+U72+V72+W72+X72+Y72+AI72+AJ72)</f>
        <v>33</v>
      </c>
      <c r="AM72" s="6">
        <f>SUM(I72+K72+L72+M72+O72+P72+Q72+AA72+AB72+AC72+AD72+AE72+AF72+Z72)</f>
        <v>334</v>
      </c>
      <c r="AN72" s="6">
        <f>SUM(AL72:AM72)</f>
        <v>367</v>
      </c>
    </row>
    <row r="73" spans="1:40" ht="39.75" customHeight="1" thickBot="1" x14ac:dyDescent="0.3">
      <c r="A73" s="1216" t="s">
        <v>681</v>
      </c>
      <c r="B73" s="1217"/>
      <c r="C73" s="1217"/>
      <c r="D73" s="1217"/>
      <c r="E73" s="1217"/>
      <c r="F73" s="1217"/>
      <c r="G73" s="1217"/>
      <c r="H73" s="1217"/>
      <c r="I73" s="1217"/>
      <c r="J73" s="1217"/>
      <c r="K73" s="1217"/>
      <c r="L73" s="1217"/>
      <c r="M73" s="1217"/>
      <c r="N73" s="1217"/>
      <c r="O73" s="1217"/>
      <c r="P73" s="1217"/>
      <c r="Q73" s="1217"/>
      <c r="R73" s="1217"/>
      <c r="S73" s="1217"/>
      <c r="T73" s="1217"/>
      <c r="U73" s="1217"/>
      <c r="V73" s="1217"/>
      <c r="W73" s="1217"/>
      <c r="X73" s="1217"/>
      <c r="Y73" s="1217"/>
      <c r="Z73" s="1217"/>
      <c r="AA73" s="1217"/>
      <c r="AB73" s="1217"/>
      <c r="AC73" s="1217"/>
      <c r="AD73" s="1217"/>
      <c r="AE73" s="1217"/>
      <c r="AF73" s="1217"/>
      <c r="AG73" s="1217"/>
      <c r="AH73" s="1217"/>
      <c r="AI73" s="1217"/>
      <c r="AJ73" s="1233"/>
    </row>
    <row r="74" spans="1:40" ht="77.25" customHeight="1" x14ac:dyDescent="0.25">
      <c r="A74" s="893">
        <v>1</v>
      </c>
      <c r="B74" s="892" t="s">
        <v>3101</v>
      </c>
      <c r="C74" s="910" t="s">
        <v>3100</v>
      </c>
      <c r="D74" s="890">
        <v>5</v>
      </c>
      <c r="E74" s="890">
        <v>1</v>
      </c>
      <c r="F74" s="890"/>
      <c r="G74" s="890"/>
      <c r="H74" s="890">
        <v>1</v>
      </c>
      <c r="I74" s="890"/>
      <c r="J74" s="890"/>
      <c r="K74" s="890">
        <v>1</v>
      </c>
      <c r="L74" s="890">
        <v>2</v>
      </c>
      <c r="M74" s="890">
        <v>1</v>
      </c>
      <c r="N74" s="890"/>
      <c r="O74" s="890">
        <v>1</v>
      </c>
      <c r="P74" s="890"/>
      <c r="Q74" s="890"/>
      <c r="R74" s="890">
        <v>1</v>
      </c>
      <c r="S74" s="890"/>
      <c r="T74" s="890"/>
      <c r="U74" s="890"/>
      <c r="V74" s="890">
        <v>1</v>
      </c>
      <c r="W74" s="890">
        <v>1</v>
      </c>
      <c r="X74" s="890"/>
      <c r="Y74" s="890">
        <v>1</v>
      </c>
      <c r="Z74" s="890"/>
      <c r="AA74" s="890">
        <v>1</v>
      </c>
      <c r="AB74" s="890">
        <v>5</v>
      </c>
      <c r="AC74" s="890">
        <v>5</v>
      </c>
      <c r="AD74" s="890">
        <v>1</v>
      </c>
      <c r="AE74" s="893"/>
      <c r="AF74" s="893"/>
      <c r="AG74" s="893"/>
      <c r="AH74" s="893"/>
      <c r="AI74" s="893"/>
      <c r="AJ74" s="893"/>
    </row>
    <row r="75" spans="1:40" ht="138" customHeight="1" x14ac:dyDescent="0.25">
      <c r="A75" s="893">
        <v>2</v>
      </c>
      <c r="B75" s="892" t="s">
        <v>3099</v>
      </c>
      <c r="C75" s="910" t="s">
        <v>3098</v>
      </c>
      <c r="D75" s="890">
        <v>3</v>
      </c>
      <c r="E75" s="890">
        <v>1</v>
      </c>
      <c r="F75" s="890"/>
      <c r="G75" s="890"/>
      <c r="H75" s="890">
        <v>1</v>
      </c>
      <c r="I75" s="890"/>
      <c r="J75" s="890"/>
      <c r="K75" s="890">
        <v>1</v>
      </c>
      <c r="L75" s="890">
        <v>2</v>
      </c>
      <c r="M75" s="890">
        <v>1</v>
      </c>
      <c r="N75" s="890"/>
      <c r="O75" s="890">
        <v>1</v>
      </c>
      <c r="P75" s="890"/>
      <c r="Q75" s="890"/>
      <c r="R75" s="890">
        <v>1</v>
      </c>
      <c r="S75" s="890"/>
      <c r="T75" s="890"/>
      <c r="U75" s="890"/>
      <c r="V75" s="890">
        <v>1</v>
      </c>
      <c r="W75" s="890">
        <v>1</v>
      </c>
      <c r="X75" s="890"/>
      <c r="Y75" s="890">
        <v>1</v>
      </c>
      <c r="Z75" s="890"/>
      <c r="AA75" s="890">
        <v>1</v>
      </c>
      <c r="AB75" s="890">
        <v>5</v>
      </c>
      <c r="AC75" s="890">
        <v>5</v>
      </c>
      <c r="AD75" s="890">
        <v>1</v>
      </c>
      <c r="AE75" s="893"/>
      <c r="AF75" s="893"/>
      <c r="AG75" s="893"/>
      <c r="AH75" s="893"/>
      <c r="AI75" s="893"/>
      <c r="AJ75" s="893"/>
    </row>
    <row r="76" spans="1:40" ht="193.5" customHeight="1" x14ac:dyDescent="0.25">
      <c r="A76" s="893">
        <v>3</v>
      </c>
      <c r="B76" s="892" t="s">
        <v>3097</v>
      </c>
      <c r="C76" s="910" t="s">
        <v>3096</v>
      </c>
      <c r="D76" s="890">
        <v>3</v>
      </c>
      <c r="E76" s="890">
        <v>1</v>
      </c>
      <c r="F76" s="890"/>
      <c r="G76" s="890"/>
      <c r="H76" s="890">
        <v>1</v>
      </c>
      <c r="I76" s="890">
        <v>1</v>
      </c>
      <c r="J76" s="890"/>
      <c r="K76" s="890">
        <v>1</v>
      </c>
      <c r="L76" s="890">
        <v>4</v>
      </c>
      <c r="M76" s="890">
        <v>2</v>
      </c>
      <c r="N76" s="890"/>
      <c r="O76" s="890">
        <v>5</v>
      </c>
      <c r="P76" s="890"/>
      <c r="Q76" s="890"/>
      <c r="R76" s="890">
        <v>1</v>
      </c>
      <c r="S76" s="890"/>
      <c r="T76" s="890"/>
      <c r="U76" s="890"/>
      <c r="V76" s="890">
        <v>2</v>
      </c>
      <c r="W76" s="890">
        <v>2</v>
      </c>
      <c r="X76" s="890"/>
      <c r="Y76" s="890">
        <v>3</v>
      </c>
      <c r="Z76" s="890"/>
      <c r="AA76" s="890">
        <v>1</v>
      </c>
      <c r="AB76" s="890">
        <v>10</v>
      </c>
      <c r="AC76" s="890">
        <v>10</v>
      </c>
      <c r="AD76" s="890">
        <v>2</v>
      </c>
      <c r="AE76" s="893"/>
      <c r="AF76" s="893"/>
      <c r="AG76" s="893"/>
      <c r="AH76" s="893"/>
      <c r="AI76" s="893"/>
      <c r="AJ76" s="893"/>
    </row>
    <row r="77" spans="1:40" ht="213" customHeight="1" x14ac:dyDescent="0.25">
      <c r="A77" s="893">
        <v>4</v>
      </c>
      <c r="B77" s="892" t="s">
        <v>3095</v>
      </c>
      <c r="C77" s="910" t="s">
        <v>3094</v>
      </c>
      <c r="D77" s="890">
        <v>2</v>
      </c>
      <c r="E77" s="890">
        <v>1</v>
      </c>
      <c r="F77" s="890"/>
      <c r="G77" s="890"/>
      <c r="H77" s="890">
        <v>1</v>
      </c>
      <c r="I77" s="890">
        <v>1</v>
      </c>
      <c r="J77" s="890"/>
      <c r="K77" s="890">
        <v>1</v>
      </c>
      <c r="L77" s="890">
        <v>2</v>
      </c>
      <c r="M77" s="890">
        <v>1</v>
      </c>
      <c r="N77" s="890"/>
      <c r="O77" s="890">
        <v>2</v>
      </c>
      <c r="P77" s="890"/>
      <c r="Q77" s="890"/>
      <c r="R77" s="890">
        <v>1</v>
      </c>
      <c r="S77" s="890"/>
      <c r="T77" s="890"/>
      <c r="U77" s="890"/>
      <c r="V77" s="890"/>
      <c r="W77" s="890"/>
      <c r="X77" s="890"/>
      <c r="Y77" s="890">
        <v>1</v>
      </c>
      <c r="Z77" s="890"/>
      <c r="AA77" s="890">
        <v>1</v>
      </c>
      <c r="AB77" s="890">
        <v>5</v>
      </c>
      <c r="AC77" s="890">
        <v>10</v>
      </c>
      <c r="AD77" s="890">
        <v>5</v>
      </c>
      <c r="AE77" s="893"/>
      <c r="AF77" s="893"/>
      <c r="AG77" s="893"/>
      <c r="AH77" s="893"/>
      <c r="AI77" s="893"/>
      <c r="AJ77" s="893"/>
    </row>
    <row r="78" spans="1:40" ht="218.25" customHeight="1" thickBot="1" x14ac:dyDescent="0.3">
      <c r="A78" s="893">
        <v>5</v>
      </c>
      <c r="B78" s="892" t="s">
        <v>3093</v>
      </c>
      <c r="C78" s="910" t="s">
        <v>3092</v>
      </c>
      <c r="D78" s="890">
        <v>4</v>
      </c>
      <c r="E78" s="890">
        <v>1</v>
      </c>
      <c r="F78" s="890"/>
      <c r="G78" s="890"/>
      <c r="H78" s="890"/>
      <c r="I78" s="890"/>
      <c r="J78" s="890"/>
      <c r="K78" s="890"/>
      <c r="L78" s="890">
        <v>1</v>
      </c>
      <c r="M78" s="890"/>
      <c r="N78" s="890"/>
      <c r="O78" s="890"/>
      <c r="P78" s="890"/>
      <c r="Q78" s="890"/>
      <c r="R78" s="890"/>
      <c r="S78" s="890"/>
      <c r="T78" s="890"/>
      <c r="U78" s="890"/>
      <c r="V78" s="890"/>
      <c r="W78" s="890"/>
      <c r="X78" s="890"/>
      <c r="Y78" s="890"/>
      <c r="Z78" s="890"/>
      <c r="AA78" s="890"/>
      <c r="AB78" s="890">
        <v>5</v>
      </c>
      <c r="AC78" s="890"/>
      <c r="AD78" s="890">
        <v>3</v>
      </c>
      <c r="AE78" s="890"/>
      <c r="AF78" s="893"/>
      <c r="AG78" s="893"/>
      <c r="AH78" s="893"/>
      <c r="AI78" s="893"/>
      <c r="AJ78" s="893"/>
      <c r="AL78" s="6">
        <f>SUM(D79)</f>
        <v>17</v>
      </c>
    </row>
    <row r="79" spans="1:40" ht="37.5" customHeight="1" thickBot="1" x14ac:dyDescent="0.3">
      <c r="A79" s="951"/>
      <c r="B79" s="492" t="s">
        <v>85</v>
      </c>
      <c r="C79" s="81"/>
      <c r="D79" s="77">
        <f t="shared" ref="D79:AJ79" si="6">SUM(D74:D78)</f>
        <v>17</v>
      </c>
      <c r="E79" s="122">
        <f t="shared" si="6"/>
        <v>5</v>
      </c>
      <c r="F79" s="77">
        <f t="shared" si="6"/>
        <v>0</v>
      </c>
      <c r="G79" s="77">
        <f t="shared" si="6"/>
        <v>0</v>
      </c>
      <c r="H79" s="77">
        <f t="shared" si="6"/>
        <v>4</v>
      </c>
      <c r="I79" s="77">
        <f t="shared" si="6"/>
        <v>2</v>
      </c>
      <c r="J79" s="77">
        <f t="shared" si="6"/>
        <v>0</v>
      </c>
      <c r="K79" s="77">
        <f t="shared" si="6"/>
        <v>4</v>
      </c>
      <c r="L79" s="77">
        <f t="shared" si="6"/>
        <v>11</v>
      </c>
      <c r="M79" s="77">
        <f t="shared" si="6"/>
        <v>5</v>
      </c>
      <c r="N79" s="77">
        <f t="shared" si="6"/>
        <v>0</v>
      </c>
      <c r="O79" s="77">
        <f t="shared" si="6"/>
        <v>9</v>
      </c>
      <c r="P79" s="77">
        <f t="shared" si="6"/>
        <v>0</v>
      </c>
      <c r="Q79" s="77">
        <f t="shared" si="6"/>
        <v>0</v>
      </c>
      <c r="R79" s="77">
        <f t="shared" si="6"/>
        <v>4</v>
      </c>
      <c r="S79" s="77">
        <f t="shared" si="6"/>
        <v>0</v>
      </c>
      <c r="T79" s="77">
        <f t="shared" si="6"/>
        <v>0</v>
      </c>
      <c r="U79" s="77">
        <f t="shared" si="6"/>
        <v>0</v>
      </c>
      <c r="V79" s="77">
        <f t="shared" si="6"/>
        <v>4</v>
      </c>
      <c r="W79" s="77">
        <f t="shared" si="6"/>
        <v>4</v>
      </c>
      <c r="X79" s="77">
        <f t="shared" si="6"/>
        <v>0</v>
      </c>
      <c r="Y79" s="77">
        <f t="shared" si="6"/>
        <v>6</v>
      </c>
      <c r="Z79" s="77">
        <f t="shared" si="6"/>
        <v>0</v>
      </c>
      <c r="AA79" s="77">
        <f t="shared" si="6"/>
        <v>4</v>
      </c>
      <c r="AB79" s="77">
        <f t="shared" si="6"/>
        <v>30</v>
      </c>
      <c r="AC79" s="77">
        <f t="shared" si="6"/>
        <v>30</v>
      </c>
      <c r="AD79" s="77">
        <f t="shared" si="6"/>
        <v>12</v>
      </c>
      <c r="AE79" s="77">
        <f t="shared" si="6"/>
        <v>0</v>
      </c>
      <c r="AF79" s="77">
        <f t="shared" si="6"/>
        <v>0</v>
      </c>
      <c r="AG79" s="77">
        <f t="shared" si="6"/>
        <v>0</v>
      </c>
      <c r="AH79" s="77">
        <f t="shared" si="6"/>
        <v>0</v>
      </c>
      <c r="AI79" s="77">
        <f t="shared" si="6"/>
        <v>0</v>
      </c>
      <c r="AJ79" s="122">
        <f t="shared" si="6"/>
        <v>0</v>
      </c>
      <c r="AL79" s="6">
        <f>SUM(F79+G79+H79+J79+N79+R79+S79+T79+U79+V79+W79+X79+Y79+AI79+AJ79)</f>
        <v>22</v>
      </c>
      <c r="AM79" s="6">
        <f>SUM(I79+K79+L79+M79+O79+P79+Q79+AA79+AB79+AC79+AD79+AE79+AF79+Z79)</f>
        <v>107</v>
      </c>
      <c r="AN79" s="6">
        <f>SUM(AL79:AM79)</f>
        <v>129</v>
      </c>
    </row>
    <row r="80" spans="1:40" ht="45.75" customHeight="1" thickBot="1" x14ac:dyDescent="0.3">
      <c r="A80" s="1203" t="s">
        <v>682</v>
      </c>
      <c r="B80" s="1204"/>
      <c r="C80" s="1204"/>
      <c r="D80" s="1204"/>
      <c r="E80" s="1204"/>
      <c r="F80" s="1204"/>
      <c r="G80" s="1204"/>
      <c r="H80" s="1204"/>
      <c r="I80" s="1204"/>
      <c r="J80" s="1204"/>
      <c r="K80" s="1204"/>
      <c r="L80" s="1204"/>
      <c r="M80" s="1204"/>
      <c r="N80" s="1204"/>
      <c r="O80" s="1204"/>
      <c r="P80" s="1204"/>
      <c r="Q80" s="1204"/>
      <c r="R80" s="1204"/>
      <c r="S80" s="1204"/>
      <c r="T80" s="1204"/>
      <c r="U80" s="1204"/>
      <c r="V80" s="1204"/>
      <c r="W80" s="1204"/>
      <c r="X80" s="1204"/>
      <c r="Y80" s="1204"/>
      <c r="Z80" s="1204"/>
      <c r="AA80" s="1204"/>
      <c r="AB80" s="1204"/>
      <c r="AC80" s="1204"/>
      <c r="AD80" s="1204"/>
      <c r="AE80" s="1204"/>
      <c r="AF80" s="1204"/>
      <c r="AG80" s="1204"/>
      <c r="AH80" s="1204"/>
      <c r="AI80" s="1204"/>
      <c r="AJ80" s="1205"/>
    </row>
    <row r="81" spans="1:40" ht="409.6" x14ac:dyDescent="0.25">
      <c r="A81" s="795">
        <v>1</v>
      </c>
      <c r="B81" s="900" t="s">
        <v>3091</v>
      </c>
      <c r="C81" s="900" t="s">
        <v>3090</v>
      </c>
      <c r="D81" s="950">
        <v>5</v>
      </c>
      <c r="E81" s="950">
        <v>1</v>
      </c>
      <c r="F81" s="950"/>
      <c r="G81" s="950"/>
      <c r="H81" s="950">
        <v>1</v>
      </c>
      <c r="I81" s="950">
        <v>1</v>
      </c>
      <c r="J81" s="950">
        <v>1</v>
      </c>
      <c r="K81" s="950">
        <v>3</v>
      </c>
      <c r="L81" s="950">
        <v>3</v>
      </c>
      <c r="M81" s="950">
        <v>2</v>
      </c>
      <c r="N81" s="950"/>
      <c r="O81" s="950">
        <v>3</v>
      </c>
      <c r="P81" s="950"/>
      <c r="Q81" s="950"/>
      <c r="R81" s="950">
        <v>2</v>
      </c>
      <c r="S81" s="950">
        <v>2</v>
      </c>
      <c r="T81" s="950"/>
      <c r="U81" s="950"/>
      <c r="V81" s="950">
        <v>2</v>
      </c>
      <c r="W81" s="950">
        <v>3</v>
      </c>
      <c r="X81" s="950"/>
      <c r="Y81" s="950">
        <v>2</v>
      </c>
      <c r="Z81" s="950">
        <v>1</v>
      </c>
      <c r="AA81" s="950">
        <v>3</v>
      </c>
      <c r="AB81" s="950">
        <v>7</v>
      </c>
      <c r="AC81" s="950">
        <v>10</v>
      </c>
      <c r="AD81" s="950">
        <v>3</v>
      </c>
      <c r="AE81" s="950">
        <v>2</v>
      </c>
      <c r="AF81" s="950"/>
      <c r="AG81" s="950"/>
      <c r="AH81" s="950"/>
      <c r="AI81" s="950"/>
      <c r="AJ81" s="950"/>
    </row>
    <row r="82" spans="1:40" ht="338.25" customHeight="1" x14ac:dyDescent="0.25">
      <c r="A82" s="787">
        <v>2</v>
      </c>
      <c r="B82" s="892" t="s">
        <v>3089</v>
      </c>
      <c r="C82" s="892" t="s">
        <v>3088</v>
      </c>
      <c r="D82" s="891">
        <v>5</v>
      </c>
      <c r="E82" s="891">
        <v>1</v>
      </c>
      <c r="F82" s="891"/>
      <c r="G82" s="891"/>
      <c r="H82" s="891">
        <v>1</v>
      </c>
      <c r="I82" s="891">
        <v>1</v>
      </c>
      <c r="J82" s="891">
        <v>1</v>
      </c>
      <c r="K82" s="891">
        <v>1</v>
      </c>
      <c r="L82" s="891">
        <v>2</v>
      </c>
      <c r="M82" s="891">
        <v>1</v>
      </c>
      <c r="N82" s="891"/>
      <c r="O82" s="891">
        <v>1</v>
      </c>
      <c r="P82" s="891"/>
      <c r="Q82" s="891"/>
      <c r="R82" s="891">
        <v>2</v>
      </c>
      <c r="S82" s="891">
        <v>2</v>
      </c>
      <c r="T82" s="891"/>
      <c r="U82" s="891"/>
      <c r="V82" s="891">
        <v>2</v>
      </c>
      <c r="W82" s="891">
        <v>1</v>
      </c>
      <c r="X82" s="891"/>
      <c r="Y82" s="891">
        <v>2</v>
      </c>
      <c r="Z82" s="891"/>
      <c r="AA82" s="891">
        <v>1</v>
      </c>
      <c r="AB82" s="891">
        <v>5</v>
      </c>
      <c r="AC82" s="891">
        <v>5</v>
      </c>
      <c r="AD82" s="891">
        <v>1</v>
      </c>
      <c r="AE82" s="891">
        <v>2</v>
      </c>
      <c r="AF82" s="891"/>
      <c r="AG82" s="891"/>
      <c r="AH82" s="891"/>
      <c r="AI82" s="891"/>
      <c r="AJ82" s="891"/>
    </row>
    <row r="83" spans="1:40" ht="371.25" customHeight="1" x14ac:dyDescent="0.25">
      <c r="A83" s="787">
        <v>3</v>
      </c>
      <c r="B83" s="892" t="s">
        <v>3087</v>
      </c>
      <c r="C83" s="892" t="s">
        <v>3086</v>
      </c>
      <c r="D83" s="891">
        <v>6</v>
      </c>
      <c r="E83" s="891">
        <v>1</v>
      </c>
      <c r="F83" s="891"/>
      <c r="G83" s="891"/>
      <c r="H83" s="891">
        <v>1</v>
      </c>
      <c r="I83" s="891">
        <v>1</v>
      </c>
      <c r="J83" s="891"/>
      <c r="K83" s="891">
        <v>2</v>
      </c>
      <c r="L83" s="891">
        <v>2</v>
      </c>
      <c r="M83" s="891">
        <v>2</v>
      </c>
      <c r="N83" s="891"/>
      <c r="O83" s="891">
        <v>2</v>
      </c>
      <c r="P83" s="891"/>
      <c r="Q83" s="891"/>
      <c r="R83" s="891">
        <v>1</v>
      </c>
      <c r="S83" s="891">
        <v>1</v>
      </c>
      <c r="T83" s="891"/>
      <c r="U83" s="891"/>
      <c r="V83" s="891">
        <v>1</v>
      </c>
      <c r="W83" s="891">
        <v>2</v>
      </c>
      <c r="X83" s="891"/>
      <c r="Y83" s="891">
        <v>2</v>
      </c>
      <c r="Z83" s="891"/>
      <c r="AA83" s="891">
        <v>1</v>
      </c>
      <c r="AB83" s="891">
        <v>7</v>
      </c>
      <c r="AC83" s="891">
        <v>10</v>
      </c>
      <c r="AD83" s="891">
        <v>3</v>
      </c>
      <c r="AE83" s="891"/>
      <c r="AF83" s="891"/>
      <c r="AG83" s="891"/>
      <c r="AH83" s="891"/>
      <c r="AI83" s="891"/>
      <c r="AJ83" s="891"/>
    </row>
    <row r="84" spans="1:40" ht="409.6" x14ac:dyDescent="0.25">
      <c r="A84" s="787">
        <v>4</v>
      </c>
      <c r="B84" s="892" t="s">
        <v>3085</v>
      </c>
      <c r="C84" s="892" t="s">
        <v>3084</v>
      </c>
      <c r="D84" s="891">
        <v>5</v>
      </c>
      <c r="E84" s="891">
        <v>1</v>
      </c>
      <c r="F84" s="891"/>
      <c r="G84" s="891"/>
      <c r="H84" s="891">
        <v>1</v>
      </c>
      <c r="I84" s="891">
        <v>2</v>
      </c>
      <c r="J84" s="891"/>
      <c r="K84" s="891">
        <v>2</v>
      </c>
      <c r="L84" s="891">
        <v>2</v>
      </c>
      <c r="M84" s="891">
        <v>2</v>
      </c>
      <c r="N84" s="891"/>
      <c r="O84" s="891">
        <v>2</v>
      </c>
      <c r="P84" s="891"/>
      <c r="Q84" s="891"/>
      <c r="R84" s="891">
        <v>1</v>
      </c>
      <c r="S84" s="891"/>
      <c r="T84" s="891"/>
      <c r="U84" s="891"/>
      <c r="V84" s="891">
        <v>1</v>
      </c>
      <c r="W84" s="891"/>
      <c r="X84" s="891"/>
      <c r="Y84" s="891">
        <v>1</v>
      </c>
      <c r="Z84" s="891"/>
      <c r="AA84" s="891">
        <v>1</v>
      </c>
      <c r="AB84" s="891">
        <v>7</v>
      </c>
      <c r="AC84" s="891">
        <v>10</v>
      </c>
      <c r="AD84" s="891">
        <v>3</v>
      </c>
      <c r="AE84" s="891"/>
      <c r="AF84" s="891"/>
      <c r="AG84" s="891"/>
      <c r="AH84" s="891"/>
      <c r="AI84" s="891"/>
      <c r="AJ84" s="891"/>
    </row>
    <row r="85" spans="1:40" ht="178.5" customHeight="1" x14ac:dyDescent="0.25">
      <c r="A85" s="787">
        <v>5</v>
      </c>
      <c r="B85" s="892" t="s">
        <v>3083</v>
      </c>
      <c r="C85" s="892" t="s">
        <v>3082</v>
      </c>
      <c r="D85" s="891">
        <v>5</v>
      </c>
      <c r="E85" s="891">
        <v>1</v>
      </c>
      <c r="F85" s="891"/>
      <c r="G85" s="891"/>
      <c r="H85" s="891">
        <v>1</v>
      </c>
      <c r="I85" s="891">
        <v>1</v>
      </c>
      <c r="J85" s="891"/>
      <c r="K85" s="891">
        <v>1</v>
      </c>
      <c r="L85" s="891">
        <v>2</v>
      </c>
      <c r="M85" s="891">
        <v>1</v>
      </c>
      <c r="N85" s="891"/>
      <c r="O85" s="891">
        <v>1</v>
      </c>
      <c r="P85" s="891"/>
      <c r="Q85" s="891"/>
      <c r="R85" s="891">
        <v>2</v>
      </c>
      <c r="S85" s="891">
        <v>1</v>
      </c>
      <c r="T85" s="891"/>
      <c r="U85" s="891"/>
      <c r="V85" s="891">
        <v>1</v>
      </c>
      <c r="W85" s="891">
        <v>1</v>
      </c>
      <c r="X85" s="891"/>
      <c r="Y85" s="891">
        <v>1</v>
      </c>
      <c r="Z85" s="891"/>
      <c r="AA85" s="891">
        <v>1</v>
      </c>
      <c r="AB85" s="891">
        <v>5</v>
      </c>
      <c r="AC85" s="891">
        <v>5</v>
      </c>
      <c r="AD85" s="891">
        <v>1</v>
      </c>
      <c r="AE85" s="891"/>
      <c r="AF85" s="891"/>
      <c r="AG85" s="891"/>
      <c r="AH85" s="891"/>
      <c r="AI85" s="891"/>
      <c r="AJ85" s="891"/>
    </row>
    <row r="86" spans="1:40" ht="160.5" customHeight="1" x14ac:dyDescent="0.25">
      <c r="A86" s="787">
        <v>6</v>
      </c>
      <c r="B86" s="892" t="s">
        <v>3081</v>
      </c>
      <c r="C86" s="892" t="s">
        <v>3080</v>
      </c>
      <c r="D86" s="891">
        <v>5</v>
      </c>
      <c r="E86" s="891">
        <v>1</v>
      </c>
      <c r="F86" s="891"/>
      <c r="G86" s="891"/>
      <c r="H86" s="891"/>
      <c r="I86" s="891">
        <v>1</v>
      </c>
      <c r="J86" s="891"/>
      <c r="K86" s="891">
        <v>1</v>
      </c>
      <c r="L86" s="891">
        <v>2</v>
      </c>
      <c r="M86" s="891">
        <v>1</v>
      </c>
      <c r="N86" s="891"/>
      <c r="O86" s="891">
        <v>1</v>
      </c>
      <c r="P86" s="891"/>
      <c r="Q86" s="891"/>
      <c r="R86" s="891"/>
      <c r="S86" s="891">
        <v>1</v>
      </c>
      <c r="T86" s="891"/>
      <c r="U86" s="891"/>
      <c r="V86" s="891"/>
      <c r="W86" s="891"/>
      <c r="X86" s="891"/>
      <c r="Y86" s="891">
        <v>1</v>
      </c>
      <c r="Z86" s="891"/>
      <c r="AA86" s="891"/>
      <c r="AB86" s="891">
        <v>5</v>
      </c>
      <c r="AC86" s="891">
        <v>5</v>
      </c>
      <c r="AD86" s="891">
        <v>1</v>
      </c>
      <c r="AE86" s="891">
        <v>1</v>
      </c>
      <c r="AF86" s="891"/>
      <c r="AG86" s="891"/>
      <c r="AH86" s="891"/>
      <c r="AI86" s="891"/>
      <c r="AJ86" s="891"/>
    </row>
    <row r="87" spans="1:40" ht="140.25" customHeight="1" x14ac:dyDescent="0.25">
      <c r="A87" s="788">
        <v>7</v>
      </c>
      <c r="B87" s="202" t="s">
        <v>3079</v>
      </c>
      <c r="C87" s="892" t="s">
        <v>3078</v>
      </c>
      <c r="D87" s="891"/>
      <c r="E87" s="891"/>
      <c r="F87" s="891"/>
      <c r="G87" s="891"/>
      <c r="H87" s="891"/>
      <c r="I87" s="891">
        <v>1</v>
      </c>
      <c r="J87" s="891"/>
      <c r="K87" s="891">
        <v>1</v>
      </c>
      <c r="L87" s="891">
        <v>2</v>
      </c>
      <c r="M87" s="891">
        <v>1</v>
      </c>
      <c r="N87" s="891"/>
      <c r="O87" s="891">
        <v>1</v>
      </c>
      <c r="P87" s="891"/>
      <c r="Q87" s="891"/>
      <c r="R87" s="891"/>
      <c r="S87" s="891">
        <v>1</v>
      </c>
      <c r="T87" s="891"/>
      <c r="U87" s="891"/>
      <c r="V87" s="891"/>
      <c r="W87" s="891"/>
      <c r="X87" s="891"/>
      <c r="Y87" s="891">
        <v>1</v>
      </c>
      <c r="Z87" s="891"/>
      <c r="AA87" s="891"/>
      <c r="AB87" s="891">
        <v>5</v>
      </c>
      <c r="AC87" s="891">
        <v>5</v>
      </c>
      <c r="AD87" s="891">
        <v>1</v>
      </c>
      <c r="AE87" s="891">
        <v>2</v>
      </c>
      <c r="AF87" s="891"/>
      <c r="AG87" s="891"/>
      <c r="AH87" s="891"/>
      <c r="AI87" s="891"/>
      <c r="AJ87" s="891"/>
    </row>
    <row r="88" spans="1:40" ht="354" customHeight="1" x14ac:dyDescent="0.25">
      <c r="A88" s="764">
        <v>8</v>
      </c>
      <c r="B88" s="892" t="s">
        <v>3077</v>
      </c>
      <c r="C88" s="892" t="s">
        <v>3076</v>
      </c>
      <c r="D88" s="891">
        <v>6</v>
      </c>
      <c r="E88" s="891">
        <v>1</v>
      </c>
      <c r="F88" s="891"/>
      <c r="G88" s="891"/>
      <c r="H88" s="891"/>
      <c r="I88" s="891"/>
      <c r="J88" s="891"/>
      <c r="K88" s="891">
        <v>2</v>
      </c>
      <c r="L88" s="891">
        <v>2</v>
      </c>
      <c r="M88" s="891">
        <v>2</v>
      </c>
      <c r="N88" s="891"/>
      <c r="O88" s="891">
        <v>2</v>
      </c>
      <c r="P88" s="891"/>
      <c r="Q88" s="891"/>
      <c r="R88" s="891">
        <v>2</v>
      </c>
      <c r="S88" s="891"/>
      <c r="T88" s="891"/>
      <c r="U88" s="891"/>
      <c r="V88" s="891">
        <v>1</v>
      </c>
      <c r="W88" s="891"/>
      <c r="X88" s="891"/>
      <c r="Y88" s="891">
        <v>1</v>
      </c>
      <c r="Z88" s="891"/>
      <c r="AA88" s="891">
        <v>1</v>
      </c>
      <c r="AB88" s="891">
        <v>7</v>
      </c>
      <c r="AC88" s="891">
        <v>10</v>
      </c>
      <c r="AD88" s="891">
        <v>3</v>
      </c>
      <c r="AE88" s="891"/>
      <c r="AF88" s="891"/>
      <c r="AG88" s="891"/>
      <c r="AH88" s="891"/>
      <c r="AI88" s="891"/>
      <c r="AJ88" s="891"/>
    </row>
    <row r="89" spans="1:40" ht="408.75" customHeight="1" x14ac:dyDescent="0.25">
      <c r="A89" s="785">
        <v>9</v>
      </c>
      <c r="B89" s="949" t="s">
        <v>3075</v>
      </c>
      <c r="C89" s="949" t="s">
        <v>3074</v>
      </c>
      <c r="D89" s="948">
        <v>5</v>
      </c>
      <c r="E89" s="948">
        <v>1</v>
      </c>
      <c r="F89" s="948"/>
      <c r="G89" s="948"/>
      <c r="H89" s="948"/>
      <c r="I89" s="948">
        <v>2</v>
      </c>
      <c r="J89" s="948"/>
      <c r="K89" s="948">
        <v>2</v>
      </c>
      <c r="L89" s="948">
        <v>2</v>
      </c>
      <c r="M89" s="948">
        <v>2</v>
      </c>
      <c r="N89" s="948"/>
      <c r="O89" s="948">
        <v>2</v>
      </c>
      <c r="P89" s="948"/>
      <c r="Q89" s="948"/>
      <c r="R89" s="948">
        <v>2</v>
      </c>
      <c r="S89" s="948"/>
      <c r="T89" s="948"/>
      <c r="U89" s="948"/>
      <c r="V89" s="948">
        <v>1</v>
      </c>
      <c r="W89" s="948"/>
      <c r="X89" s="948"/>
      <c r="Y89" s="948">
        <v>1</v>
      </c>
      <c r="Z89" s="948"/>
      <c r="AA89" s="948">
        <v>1</v>
      </c>
      <c r="AB89" s="948">
        <v>7</v>
      </c>
      <c r="AC89" s="948">
        <v>10</v>
      </c>
      <c r="AD89" s="948">
        <v>3</v>
      </c>
      <c r="AE89" s="948">
        <v>2</v>
      </c>
      <c r="AF89" s="948"/>
      <c r="AG89" s="948"/>
      <c r="AH89" s="948"/>
      <c r="AI89" s="948"/>
      <c r="AJ89" s="948"/>
      <c r="AL89" s="6">
        <f>SUM(D90)</f>
        <v>42</v>
      </c>
    </row>
    <row r="90" spans="1:40" ht="36.75" customHeight="1" x14ac:dyDescent="0.25">
      <c r="A90" s="947"/>
      <c r="B90" s="752" t="s">
        <v>85</v>
      </c>
      <c r="C90" s="531"/>
      <c r="D90" s="739">
        <f t="shared" ref="D90:AJ90" si="7">SUM(D81:D89)</f>
        <v>42</v>
      </c>
      <c r="E90" s="739">
        <f t="shared" si="7"/>
        <v>8</v>
      </c>
      <c r="F90" s="739">
        <f t="shared" si="7"/>
        <v>0</v>
      </c>
      <c r="G90" s="739">
        <f t="shared" si="7"/>
        <v>0</v>
      </c>
      <c r="H90" s="739">
        <f t="shared" si="7"/>
        <v>5</v>
      </c>
      <c r="I90" s="739">
        <f t="shared" si="7"/>
        <v>10</v>
      </c>
      <c r="J90" s="739">
        <f t="shared" si="7"/>
        <v>2</v>
      </c>
      <c r="K90" s="739">
        <f t="shared" si="7"/>
        <v>15</v>
      </c>
      <c r="L90" s="739">
        <f t="shared" si="7"/>
        <v>19</v>
      </c>
      <c r="M90" s="739">
        <f t="shared" si="7"/>
        <v>14</v>
      </c>
      <c r="N90" s="739">
        <f t="shared" si="7"/>
        <v>0</v>
      </c>
      <c r="O90" s="739">
        <f t="shared" si="7"/>
        <v>15</v>
      </c>
      <c r="P90" s="739">
        <f t="shared" si="7"/>
        <v>0</v>
      </c>
      <c r="Q90" s="739">
        <f t="shared" si="7"/>
        <v>0</v>
      </c>
      <c r="R90" s="739">
        <f t="shared" si="7"/>
        <v>12</v>
      </c>
      <c r="S90" s="739">
        <f t="shared" si="7"/>
        <v>8</v>
      </c>
      <c r="T90" s="739">
        <f t="shared" si="7"/>
        <v>0</v>
      </c>
      <c r="U90" s="739">
        <f t="shared" si="7"/>
        <v>0</v>
      </c>
      <c r="V90" s="739">
        <f t="shared" si="7"/>
        <v>9</v>
      </c>
      <c r="W90" s="739">
        <f t="shared" si="7"/>
        <v>7</v>
      </c>
      <c r="X90" s="739">
        <f t="shared" si="7"/>
        <v>0</v>
      </c>
      <c r="Y90" s="739">
        <f t="shared" si="7"/>
        <v>12</v>
      </c>
      <c r="Z90" s="739">
        <f t="shared" si="7"/>
        <v>1</v>
      </c>
      <c r="AA90" s="739">
        <f t="shared" si="7"/>
        <v>9</v>
      </c>
      <c r="AB90" s="739">
        <f t="shared" si="7"/>
        <v>55</v>
      </c>
      <c r="AC90" s="739">
        <f t="shared" si="7"/>
        <v>70</v>
      </c>
      <c r="AD90" s="739">
        <f t="shared" si="7"/>
        <v>19</v>
      </c>
      <c r="AE90" s="739">
        <f t="shared" si="7"/>
        <v>9</v>
      </c>
      <c r="AF90" s="739">
        <f t="shared" si="7"/>
        <v>0</v>
      </c>
      <c r="AG90" s="739">
        <f t="shared" si="7"/>
        <v>0</v>
      </c>
      <c r="AH90" s="739">
        <f t="shared" si="7"/>
        <v>0</v>
      </c>
      <c r="AI90" s="739">
        <f t="shared" si="7"/>
        <v>0</v>
      </c>
      <c r="AJ90" s="739">
        <f t="shared" si="7"/>
        <v>0</v>
      </c>
      <c r="AL90" s="6">
        <f>SUM(F90+G90+H90+J90+N90+R90+S90+T90+U90+V90+W90+X90+Y90+AI90+AJ90)</f>
        <v>55</v>
      </c>
      <c r="AM90" s="6">
        <f>SUM(I90+K90+L90+M90+O90+P90+Q90+AA90+AB90+AC90+AD90+AE90+AF90+Z90)</f>
        <v>236</v>
      </c>
      <c r="AN90" s="6">
        <f>SUM(AL90:AM90)</f>
        <v>291</v>
      </c>
    </row>
    <row r="91" spans="1:40" ht="30" customHeight="1" thickBot="1" x14ac:dyDescent="0.3">
      <c r="A91" s="1214" t="s">
        <v>683</v>
      </c>
      <c r="B91" s="1073"/>
      <c r="C91" s="1073"/>
      <c r="D91" s="1073"/>
      <c r="E91" s="1073"/>
      <c r="F91" s="1073"/>
      <c r="G91" s="1073"/>
      <c r="H91" s="1073"/>
      <c r="I91" s="1073"/>
      <c r="J91" s="1073"/>
      <c r="K91" s="1073"/>
      <c r="L91" s="1073"/>
      <c r="M91" s="1073"/>
      <c r="N91" s="1073"/>
      <c r="O91" s="1073"/>
      <c r="P91" s="1073"/>
      <c r="Q91" s="1073"/>
      <c r="R91" s="1073"/>
      <c r="S91" s="1073"/>
      <c r="T91" s="1073"/>
      <c r="U91" s="1073"/>
      <c r="V91" s="1073"/>
      <c r="W91" s="1073"/>
      <c r="X91" s="1073"/>
      <c r="Y91" s="1073"/>
      <c r="Z91" s="1073"/>
      <c r="AA91" s="1073"/>
      <c r="AB91" s="1073"/>
      <c r="AC91" s="1073"/>
      <c r="AD91" s="1073"/>
      <c r="AE91" s="1073"/>
      <c r="AF91" s="1073"/>
      <c r="AG91" s="1073"/>
      <c r="AH91" s="1073"/>
      <c r="AI91" s="1073"/>
      <c r="AJ91" s="1215"/>
    </row>
    <row r="92" spans="1:40" ht="109.5" customHeight="1" x14ac:dyDescent="0.25">
      <c r="A92" s="795">
        <v>1</v>
      </c>
      <c r="B92" s="892" t="s">
        <v>3073</v>
      </c>
      <c r="C92" s="892" t="s">
        <v>3072</v>
      </c>
      <c r="D92" s="890">
        <v>1</v>
      </c>
      <c r="E92" s="890">
        <v>1</v>
      </c>
      <c r="F92" s="890">
        <v>0</v>
      </c>
      <c r="G92" s="890">
        <v>0</v>
      </c>
      <c r="H92" s="890">
        <v>0</v>
      </c>
      <c r="I92" s="890">
        <v>1</v>
      </c>
      <c r="J92" s="890">
        <v>0</v>
      </c>
      <c r="K92" s="890">
        <v>1</v>
      </c>
      <c r="L92" s="890">
        <v>2</v>
      </c>
      <c r="M92" s="890">
        <v>1</v>
      </c>
      <c r="N92" s="890">
        <v>0</v>
      </c>
      <c r="O92" s="890">
        <v>1</v>
      </c>
      <c r="P92" s="890">
        <v>0</v>
      </c>
      <c r="Q92" s="890">
        <v>0</v>
      </c>
      <c r="R92" s="890">
        <v>0</v>
      </c>
      <c r="S92" s="890">
        <v>1</v>
      </c>
      <c r="T92" s="890">
        <v>0</v>
      </c>
      <c r="U92" s="890">
        <v>0</v>
      </c>
      <c r="V92" s="890">
        <v>0</v>
      </c>
      <c r="W92" s="890">
        <v>0</v>
      </c>
      <c r="X92" s="890">
        <v>0</v>
      </c>
      <c r="Y92" s="890">
        <v>1</v>
      </c>
      <c r="Z92" s="890">
        <v>0</v>
      </c>
      <c r="AA92" s="890">
        <v>1</v>
      </c>
      <c r="AB92" s="890">
        <v>5</v>
      </c>
      <c r="AC92" s="890">
        <v>5</v>
      </c>
      <c r="AD92" s="890">
        <v>1</v>
      </c>
      <c r="AE92" s="890">
        <v>0</v>
      </c>
      <c r="AF92" s="890">
        <v>0</v>
      </c>
      <c r="AG92" s="890">
        <v>0</v>
      </c>
      <c r="AH92" s="890">
        <v>0</v>
      </c>
      <c r="AI92" s="890">
        <v>0</v>
      </c>
      <c r="AJ92" s="890">
        <v>0</v>
      </c>
    </row>
    <row r="93" spans="1:40" ht="177" customHeight="1" x14ac:dyDescent="0.25">
      <c r="A93" s="787">
        <v>2</v>
      </c>
      <c r="B93" s="892" t="s">
        <v>3071</v>
      </c>
      <c r="C93" s="892" t="s">
        <v>3070</v>
      </c>
      <c r="D93" s="890">
        <v>4</v>
      </c>
      <c r="E93" s="890">
        <v>1</v>
      </c>
      <c r="F93" s="890"/>
      <c r="G93" s="890">
        <v>2</v>
      </c>
      <c r="H93" s="890">
        <v>0</v>
      </c>
      <c r="I93" s="890">
        <v>2</v>
      </c>
      <c r="J93" s="890">
        <v>0</v>
      </c>
      <c r="K93" s="890">
        <v>2</v>
      </c>
      <c r="L93" s="890">
        <v>2</v>
      </c>
      <c r="M93" s="890">
        <v>2</v>
      </c>
      <c r="N93" s="890">
        <v>0</v>
      </c>
      <c r="O93" s="890">
        <v>0</v>
      </c>
      <c r="P93" s="890">
        <v>0</v>
      </c>
      <c r="Q93" s="890">
        <v>0</v>
      </c>
      <c r="R93" s="890">
        <v>0</v>
      </c>
      <c r="S93" s="890">
        <v>0</v>
      </c>
      <c r="T93" s="890">
        <v>0</v>
      </c>
      <c r="U93" s="890">
        <v>0</v>
      </c>
      <c r="V93" s="890">
        <v>0</v>
      </c>
      <c r="W93" s="890">
        <v>0</v>
      </c>
      <c r="X93" s="890">
        <v>0</v>
      </c>
      <c r="Y93" s="890">
        <v>0</v>
      </c>
      <c r="Z93" s="890">
        <v>0</v>
      </c>
      <c r="AA93" s="890">
        <v>1</v>
      </c>
      <c r="AB93" s="890">
        <v>7</v>
      </c>
      <c r="AC93" s="890">
        <v>10</v>
      </c>
      <c r="AD93" s="890">
        <v>3</v>
      </c>
      <c r="AE93" s="890">
        <v>2</v>
      </c>
      <c r="AF93" s="890">
        <v>0</v>
      </c>
      <c r="AG93" s="890">
        <v>0</v>
      </c>
      <c r="AH93" s="890">
        <v>0</v>
      </c>
      <c r="AI93" s="890">
        <v>0</v>
      </c>
      <c r="AJ93" s="890">
        <v>0</v>
      </c>
    </row>
    <row r="94" spans="1:40" ht="164.25" customHeight="1" x14ac:dyDescent="0.25">
      <c r="A94" s="787">
        <v>3</v>
      </c>
      <c r="B94" s="940" t="s">
        <v>3069</v>
      </c>
      <c r="C94" s="892" t="s">
        <v>3068</v>
      </c>
      <c r="D94" s="890">
        <v>3</v>
      </c>
      <c r="E94" s="890">
        <v>1</v>
      </c>
      <c r="F94" s="890">
        <v>0</v>
      </c>
      <c r="G94" s="890">
        <v>0</v>
      </c>
      <c r="H94" s="890">
        <v>0</v>
      </c>
      <c r="I94" s="890">
        <v>2</v>
      </c>
      <c r="J94" s="890">
        <v>0</v>
      </c>
      <c r="K94" s="890">
        <v>2</v>
      </c>
      <c r="L94" s="890">
        <v>2</v>
      </c>
      <c r="M94" s="890">
        <v>2</v>
      </c>
      <c r="N94" s="890">
        <v>0</v>
      </c>
      <c r="O94" s="890">
        <v>2</v>
      </c>
      <c r="P94" s="890">
        <v>0</v>
      </c>
      <c r="Q94" s="890">
        <v>0</v>
      </c>
      <c r="R94" s="890">
        <v>2</v>
      </c>
      <c r="S94" s="890">
        <v>0</v>
      </c>
      <c r="T94" s="890">
        <v>0</v>
      </c>
      <c r="U94" s="890">
        <v>0</v>
      </c>
      <c r="V94" s="890">
        <v>0</v>
      </c>
      <c r="W94" s="890">
        <v>0</v>
      </c>
      <c r="X94" s="890">
        <v>0</v>
      </c>
      <c r="Y94" s="890">
        <v>1</v>
      </c>
      <c r="Z94" s="890">
        <v>0</v>
      </c>
      <c r="AA94" s="890">
        <v>0</v>
      </c>
      <c r="AB94" s="890">
        <v>7</v>
      </c>
      <c r="AC94" s="890">
        <v>10</v>
      </c>
      <c r="AD94" s="890">
        <v>3</v>
      </c>
      <c r="AE94" s="890">
        <v>0</v>
      </c>
      <c r="AF94" s="890">
        <v>0</v>
      </c>
      <c r="AG94" s="890">
        <v>0</v>
      </c>
      <c r="AH94" s="890">
        <v>0</v>
      </c>
      <c r="AI94" s="890">
        <v>0</v>
      </c>
      <c r="AJ94" s="890">
        <v>0</v>
      </c>
    </row>
    <row r="95" spans="1:40" ht="298.5" customHeight="1" x14ac:dyDescent="0.25">
      <c r="A95" s="787">
        <v>4</v>
      </c>
      <c r="B95" s="940" t="s">
        <v>3067</v>
      </c>
      <c r="C95" s="892" t="s">
        <v>3066</v>
      </c>
      <c r="D95" s="890">
        <v>4</v>
      </c>
      <c r="E95" s="890">
        <v>1</v>
      </c>
      <c r="F95" s="890">
        <v>0</v>
      </c>
      <c r="G95" s="890">
        <v>1</v>
      </c>
      <c r="H95" s="890">
        <v>1</v>
      </c>
      <c r="I95" s="890">
        <v>1</v>
      </c>
      <c r="J95" s="890">
        <v>0</v>
      </c>
      <c r="K95" s="890">
        <v>3</v>
      </c>
      <c r="L95" s="890">
        <v>4</v>
      </c>
      <c r="M95" s="890">
        <v>3</v>
      </c>
      <c r="N95" s="890">
        <v>0</v>
      </c>
      <c r="O95" s="890">
        <v>0</v>
      </c>
      <c r="P95" s="890">
        <v>0</v>
      </c>
      <c r="Q95" s="890">
        <v>0</v>
      </c>
      <c r="R95" s="890">
        <v>2</v>
      </c>
      <c r="S95" s="890">
        <v>0</v>
      </c>
      <c r="T95" s="890">
        <v>0</v>
      </c>
      <c r="U95" s="890">
        <v>1</v>
      </c>
      <c r="V95" s="890">
        <v>1</v>
      </c>
      <c r="W95" s="890">
        <v>1</v>
      </c>
      <c r="X95" s="890">
        <v>0</v>
      </c>
      <c r="Y95" s="890">
        <v>3</v>
      </c>
      <c r="Z95" s="890">
        <v>1</v>
      </c>
      <c r="AA95" s="890">
        <v>3</v>
      </c>
      <c r="AB95" s="890">
        <v>7</v>
      </c>
      <c r="AC95" s="890">
        <v>10</v>
      </c>
      <c r="AD95" s="890">
        <v>3</v>
      </c>
      <c r="AE95" s="890">
        <v>0</v>
      </c>
      <c r="AF95" s="890">
        <v>0</v>
      </c>
      <c r="AG95" s="890">
        <v>0</v>
      </c>
      <c r="AH95" s="890">
        <v>0</v>
      </c>
      <c r="AI95" s="890">
        <v>0</v>
      </c>
      <c r="AJ95" s="890">
        <v>0</v>
      </c>
    </row>
    <row r="96" spans="1:40" ht="63.75" customHeight="1" x14ac:dyDescent="0.25">
      <c r="A96" s="786">
        <v>5</v>
      </c>
      <c r="B96" s="938" t="s">
        <v>3065</v>
      </c>
      <c r="C96" s="896" t="s">
        <v>3064</v>
      </c>
      <c r="D96" s="946">
        <v>3</v>
      </c>
      <c r="E96" s="946">
        <v>1</v>
      </c>
      <c r="F96" s="946">
        <v>0</v>
      </c>
      <c r="G96" s="946">
        <v>0</v>
      </c>
      <c r="H96" s="946">
        <v>0</v>
      </c>
      <c r="I96" s="946">
        <v>0</v>
      </c>
      <c r="J96" s="946">
        <v>0</v>
      </c>
      <c r="K96" s="946">
        <v>1</v>
      </c>
      <c r="L96" s="946">
        <v>2</v>
      </c>
      <c r="M96" s="946">
        <v>1</v>
      </c>
      <c r="N96" s="946">
        <v>0</v>
      </c>
      <c r="O96" s="946">
        <v>1</v>
      </c>
      <c r="P96" s="946">
        <v>0</v>
      </c>
      <c r="Q96" s="946">
        <v>0</v>
      </c>
      <c r="R96" s="946">
        <v>0</v>
      </c>
      <c r="S96" s="946">
        <v>0</v>
      </c>
      <c r="T96" s="946">
        <v>0</v>
      </c>
      <c r="U96" s="946">
        <v>0</v>
      </c>
      <c r="V96" s="946">
        <v>0</v>
      </c>
      <c r="W96" s="946">
        <v>0</v>
      </c>
      <c r="X96" s="946">
        <v>0</v>
      </c>
      <c r="Y96" s="946">
        <v>1</v>
      </c>
      <c r="Z96" s="946">
        <v>0</v>
      </c>
      <c r="AA96" s="946">
        <v>1</v>
      </c>
      <c r="AB96" s="946">
        <v>5</v>
      </c>
      <c r="AC96" s="946">
        <v>5</v>
      </c>
      <c r="AD96" s="946">
        <v>2</v>
      </c>
      <c r="AE96" s="946">
        <v>0</v>
      </c>
      <c r="AF96" s="946">
        <v>0</v>
      </c>
      <c r="AG96" s="946">
        <v>0</v>
      </c>
      <c r="AH96" s="946">
        <v>0</v>
      </c>
      <c r="AI96" s="946">
        <v>0</v>
      </c>
      <c r="AJ96" s="946">
        <v>0</v>
      </c>
    </row>
    <row r="97" spans="1:40" ht="104.25" customHeight="1" x14ac:dyDescent="0.25">
      <c r="A97" s="787">
        <v>6</v>
      </c>
      <c r="B97" s="938" t="s">
        <v>3063</v>
      </c>
      <c r="C97" s="896" t="s">
        <v>3062</v>
      </c>
      <c r="D97" s="946">
        <v>4</v>
      </c>
      <c r="E97" s="946">
        <v>1</v>
      </c>
      <c r="F97" s="946">
        <v>0</v>
      </c>
      <c r="G97" s="946">
        <v>1</v>
      </c>
      <c r="H97" s="946">
        <v>1</v>
      </c>
      <c r="I97" s="946">
        <v>1</v>
      </c>
      <c r="J97" s="946">
        <v>0</v>
      </c>
      <c r="K97" s="946">
        <v>1</v>
      </c>
      <c r="L97" s="946">
        <v>3</v>
      </c>
      <c r="M97" s="946">
        <v>1</v>
      </c>
      <c r="N97" s="946">
        <v>0</v>
      </c>
      <c r="O97" s="946">
        <v>1</v>
      </c>
      <c r="P97" s="946">
        <v>0</v>
      </c>
      <c r="Q97" s="946">
        <v>0</v>
      </c>
      <c r="R97" s="946">
        <v>1</v>
      </c>
      <c r="S97" s="946">
        <v>1</v>
      </c>
      <c r="T97" s="946">
        <v>0</v>
      </c>
      <c r="U97" s="946">
        <v>0</v>
      </c>
      <c r="V97" s="946">
        <v>0</v>
      </c>
      <c r="W97" s="946">
        <v>1</v>
      </c>
      <c r="X97" s="946">
        <v>1</v>
      </c>
      <c r="Y97" s="946">
        <v>1</v>
      </c>
      <c r="Z97" s="946">
        <v>0</v>
      </c>
      <c r="AA97" s="946">
        <v>1</v>
      </c>
      <c r="AB97" s="946">
        <v>4</v>
      </c>
      <c r="AC97" s="946">
        <v>4</v>
      </c>
      <c r="AD97" s="946">
        <v>4</v>
      </c>
      <c r="AE97" s="946">
        <v>0</v>
      </c>
      <c r="AF97" s="946">
        <v>0</v>
      </c>
      <c r="AG97" s="946">
        <v>0</v>
      </c>
      <c r="AH97" s="946">
        <v>0</v>
      </c>
      <c r="AI97" s="946">
        <v>0</v>
      </c>
      <c r="AJ97" s="946">
        <v>0</v>
      </c>
    </row>
    <row r="98" spans="1:40" ht="102" customHeight="1" x14ac:dyDescent="0.25">
      <c r="A98" s="787">
        <v>7</v>
      </c>
      <c r="B98" s="938" t="s">
        <v>3061</v>
      </c>
      <c r="C98" s="896" t="s">
        <v>3060</v>
      </c>
      <c r="D98" s="946">
        <v>4</v>
      </c>
      <c r="E98" s="946">
        <v>1</v>
      </c>
      <c r="F98" s="946">
        <v>0</v>
      </c>
      <c r="G98" s="946">
        <v>1</v>
      </c>
      <c r="H98" s="946">
        <v>0</v>
      </c>
      <c r="I98" s="946">
        <v>1</v>
      </c>
      <c r="J98" s="946">
        <v>0</v>
      </c>
      <c r="K98" s="946">
        <v>1</v>
      </c>
      <c r="L98" s="946">
        <v>3</v>
      </c>
      <c r="M98" s="946">
        <v>0</v>
      </c>
      <c r="N98" s="946">
        <v>0</v>
      </c>
      <c r="O98" s="946">
        <v>0</v>
      </c>
      <c r="P98" s="946">
        <v>0</v>
      </c>
      <c r="Q98" s="946">
        <v>0</v>
      </c>
      <c r="R98" s="946">
        <v>1</v>
      </c>
      <c r="S98" s="946">
        <v>0</v>
      </c>
      <c r="T98" s="946">
        <v>0</v>
      </c>
      <c r="U98" s="946">
        <v>1</v>
      </c>
      <c r="V98" s="946">
        <v>1</v>
      </c>
      <c r="W98" s="946">
        <v>1</v>
      </c>
      <c r="X98" s="946">
        <v>1</v>
      </c>
      <c r="Y98" s="946">
        <v>2</v>
      </c>
      <c r="Z98" s="946">
        <v>0</v>
      </c>
      <c r="AA98" s="946">
        <v>1</v>
      </c>
      <c r="AB98" s="946">
        <v>6</v>
      </c>
      <c r="AC98" s="946">
        <v>10</v>
      </c>
      <c r="AD98" s="946">
        <v>5</v>
      </c>
      <c r="AE98" s="946">
        <v>0</v>
      </c>
      <c r="AF98" s="946">
        <v>0</v>
      </c>
      <c r="AG98" s="946">
        <v>0</v>
      </c>
      <c r="AH98" s="946">
        <v>0</v>
      </c>
      <c r="AI98" s="946">
        <v>0</v>
      </c>
      <c r="AJ98" s="946">
        <v>0</v>
      </c>
    </row>
    <row r="99" spans="1:40" ht="162" customHeight="1" x14ac:dyDescent="0.25">
      <c r="A99" s="787">
        <v>8</v>
      </c>
      <c r="B99" s="892" t="s">
        <v>3059</v>
      </c>
      <c r="C99" s="945" t="s">
        <v>3058</v>
      </c>
      <c r="D99" s="944">
        <v>3</v>
      </c>
      <c r="E99" s="944">
        <v>1</v>
      </c>
      <c r="F99" s="944">
        <v>1</v>
      </c>
      <c r="G99" s="944">
        <v>1</v>
      </c>
      <c r="H99" s="944">
        <v>1</v>
      </c>
      <c r="I99" s="944">
        <v>1</v>
      </c>
      <c r="J99" s="944">
        <v>0</v>
      </c>
      <c r="K99" s="944">
        <v>1</v>
      </c>
      <c r="L99" s="944">
        <v>4</v>
      </c>
      <c r="M99" s="944">
        <v>1</v>
      </c>
      <c r="N99" s="944">
        <v>0</v>
      </c>
      <c r="O99" s="944">
        <v>1</v>
      </c>
      <c r="P99" s="944">
        <v>0</v>
      </c>
      <c r="Q99" s="944">
        <v>0</v>
      </c>
      <c r="R99" s="944">
        <v>1</v>
      </c>
      <c r="S99" s="944">
        <v>0</v>
      </c>
      <c r="T99" s="944">
        <v>1</v>
      </c>
      <c r="U99" s="944">
        <v>0</v>
      </c>
      <c r="V99" s="944">
        <v>0</v>
      </c>
      <c r="W99" s="944">
        <v>0</v>
      </c>
      <c r="X99" s="944">
        <v>0</v>
      </c>
      <c r="Y99" s="944">
        <v>0</v>
      </c>
      <c r="Z99" s="944">
        <v>0</v>
      </c>
      <c r="AA99" s="944">
        <v>1</v>
      </c>
      <c r="AB99" s="944">
        <v>5</v>
      </c>
      <c r="AC99" s="944">
        <v>5</v>
      </c>
      <c r="AD99" s="944">
        <v>1</v>
      </c>
      <c r="AE99" s="944">
        <v>0</v>
      </c>
      <c r="AF99" s="944">
        <v>0</v>
      </c>
      <c r="AG99" s="944">
        <v>0</v>
      </c>
      <c r="AH99" s="944">
        <v>0</v>
      </c>
      <c r="AI99" s="944">
        <v>0</v>
      </c>
      <c r="AJ99" s="944">
        <v>0</v>
      </c>
    </row>
    <row r="100" spans="1:40" ht="157.5" customHeight="1" x14ac:dyDescent="0.25">
      <c r="A100" s="787">
        <v>9</v>
      </c>
      <c r="B100" s="892" t="s">
        <v>3057</v>
      </c>
      <c r="C100" s="945" t="s">
        <v>3056</v>
      </c>
      <c r="D100" s="944">
        <v>3</v>
      </c>
      <c r="E100" s="944">
        <v>1</v>
      </c>
      <c r="F100" s="944">
        <v>0</v>
      </c>
      <c r="G100" s="944">
        <v>0</v>
      </c>
      <c r="H100" s="944">
        <v>1</v>
      </c>
      <c r="I100" s="944">
        <v>1</v>
      </c>
      <c r="J100" s="944">
        <v>0</v>
      </c>
      <c r="K100" s="944">
        <v>1</v>
      </c>
      <c r="L100" s="944">
        <v>2</v>
      </c>
      <c r="M100" s="944">
        <v>1</v>
      </c>
      <c r="N100" s="944">
        <v>0</v>
      </c>
      <c r="O100" s="944">
        <v>5</v>
      </c>
      <c r="P100" s="944">
        <v>0</v>
      </c>
      <c r="Q100" s="944">
        <v>0</v>
      </c>
      <c r="R100" s="944">
        <v>1</v>
      </c>
      <c r="S100" s="944">
        <v>0</v>
      </c>
      <c r="T100" s="944">
        <v>0</v>
      </c>
      <c r="U100" s="944">
        <v>0</v>
      </c>
      <c r="V100" s="944">
        <v>1</v>
      </c>
      <c r="W100" s="944">
        <v>1</v>
      </c>
      <c r="X100" s="944">
        <v>1</v>
      </c>
      <c r="Y100" s="944">
        <v>2</v>
      </c>
      <c r="Z100" s="944">
        <v>0</v>
      </c>
      <c r="AA100" s="944">
        <v>2</v>
      </c>
      <c r="AB100" s="944">
        <v>10</v>
      </c>
      <c r="AC100" s="944">
        <v>10</v>
      </c>
      <c r="AD100" s="944">
        <v>10</v>
      </c>
      <c r="AE100" s="944">
        <v>0</v>
      </c>
      <c r="AF100" s="944">
        <v>0</v>
      </c>
      <c r="AG100" s="944">
        <v>0</v>
      </c>
      <c r="AH100" s="944">
        <v>0</v>
      </c>
      <c r="AI100" s="944">
        <v>0</v>
      </c>
      <c r="AJ100" s="944">
        <v>0</v>
      </c>
    </row>
    <row r="101" spans="1:40" ht="119.25" customHeight="1" x14ac:dyDescent="0.25">
      <c r="A101" s="787">
        <v>10</v>
      </c>
      <c r="B101" s="892" t="s">
        <v>3055</v>
      </c>
      <c r="C101" s="945" t="s">
        <v>3054</v>
      </c>
      <c r="D101" s="944">
        <v>5</v>
      </c>
      <c r="E101" s="944">
        <v>1</v>
      </c>
      <c r="F101" s="944">
        <v>0</v>
      </c>
      <c r="G101" s="944">
        <v>1</v>
      </c>
      <c r="H101" s="944">
        <v>0</v>
      </c>
      <c r="I101" s="944">
        <v>1</v>
      </c>
      <c r="J101" s="944">
        <v>1</v>
      </c>
      <c r="K101" s="944">
        <v>1</v>
      </c>
      <c r="L101" s="944">
        <v>2</v>
      </c>
      <c r="M101" s="944">
        <v>1</v>
      </c>
      <c r="N101" s="944">
        <v>0</v>
      </c>
      <c r="O101" s="944">
        <v>1</v>
      </c>
      <c r="P101" s="944">
        <v>0</v>
      </c>
      <c r="Q101" s="944">
        <v>0</v>
      </c>
      <c r="R101" s="944">
        <v>1</v>
      </c>
      <c r="S101" s="944">
        <v>0</v>
      </c>
      <c r="T101" s="944">
        <v>0</v>
      </c>
      <c r="U101" s="944">
        <v>0</v>
      </c>
      <c r="V101" s="944">
        <v>0</v>
      </c>
      <c r="W101" s="944">
        <v>0</v>
      </c>
      <c r="X101" s="944">
        <v>0</v>
      </c>
      <c r="Y101" s="944">
        <v>1</v>
      </c>
      <c r="Z101" s="944">
        <v>1</v>
      </c>
      <c r="AA101" s="944">
        <v>0</v>
      </c>
      <c r="AB101" s="944">
        <v>5</v>
      </c>
      <c r="AC101" s="944">
        <v>5</v>
      </c>
      <c r="AD101" s="944">
        <v>1</v>
      </c>
      <c r="AE101" s="944">
        <v>0</v>
      </c>
      <c r="AF101" s="944">
        <v>0</v>
      </c>
      <c r="AG101" s="944">
        <v>0</v>
      </c>
      <c r="AH101" s="944">
        <v>0</v>
      </c>
      <c r="AI101" s="944">
        <v>0</v>
      </c>
      <c r="AJ101" s="944">
        <v>0</v>
      </c>
    </row>
    <row r="102" spans="1:40" ht="70.5" customHeight="1" x14ac:dyDescent="0.25">
      <c r="A102" s="787">
        <v>11</v>
      </c>
      <c r="B102" s="892" t="s">
        <v>3053</v>
      </c>
      <c r="C102" s="945" t="s">
        <v>3052</v>
      </c>
      <c r="D102" s="944">
        <v>3</v>
      </c>
      <c r="E102" s="944">
        <v>1</v>
      </c>
      <c r="F102" s="944">
        <v>0</v>
      </c>
      <c r="G102" s="944">
        <v>0</v>
      </c>
      <c r="H102" s="944">
        <v>0</v>
      </c>
      <c r="I102" s="944">
        <v>0</v>
      </c>
      <c r="J102" s="944">
        <v>0</v>
      </c>
      <c r="K102" s="944">
        <v>0</v>
      </c>
      <c r="L102" s="944">
        <v>0</v>
      </c>
      <c r="M102" s="944">
        <v>2</v>
      </c>
      <c r="N102" s="944">
        <v>0</v>
      </c>
      <c r="O102" s="944">
        <v>0</v>
      </c>
      <c r="P102" s="944">
        <v>0</v>
      </c>
      <c r="Q102" s="944">
        <v>0</v>
      </c>
      <c r="R102" s="944">
        <v>0</v>
      </c>
      <c r="S102" s="944">
        <v>0</v>
      </c>
      <c r="T102" s="944">
        <v>0</v>
      </c>
      <c r="U102" s="944">
        <v>0</v>
      </c>
      <c r="V102" s="944">
        <v>0</v>
      </c>
      <c r="W102" s="944">
        <v>0</v>
      </c>
      <c r="X102" s="944">
        <v>0</v>
      </c>
      <c r="Y102" s="944">
        <v>1</v>
      </c>
      <c r="Z102" s="944">
        <v>0</v>
      </c>
      <c r="AA102" s="944">
        <v>0</v>
      </c>
      <c r="AB102" s="944">
        <v>5</v>
      </c>
      <c r="AC102" s="944">
        <v>10</v>
      </c>
      <c r="AD102" s="944">
        <v>2</v>
      </c>
      <c r="AE102" s="944">
        <v>0</v>
      </c>
      <c r="AF102" s="944">
        <v>0</v>
      </c>
      <c r="AG102" s="944">
        <v>0</v>
      </c>
      <c r="AH102" s="944">
        <v>0</v>
      </c>
      <c r="AI102" s="944">
        <v>0</v>
      </c>
      <c r="AJ102" s="944">
        <v>0</v>
      </c>
    </row>
    <row r="103" spans="1:40" ht="101.25" customHeight="1" x14ac:dyDescent="0.25">
      <c r="A103" s="787">
        <v>12</v>
      </c>
      <c r="B103" s="943" t="s">
        <v>3051</v>
      </c>
      <c r="C103" s="942" t="s">
        <v>3050</v>
      </c>
      <c r="D103" s="941">
        <v>5</v>
      </c>
      <c r="E103" s="941">
        <v>1</v>
      </c>
      <c r="F103" s="941">
        <v>0</v>
      </c>
      <c r="G103" s="941">
        <v>0</v>
      </c>
      <c r="H103" s="941">
        <v>0</v>
      </c>
      <c r="I103" s="941">
        <v>0</v>
      </c>
      <c r="J103" s="941">
        <v>1</v>
      </c>
      <c r="K103" s="941">
        <v>1</v>
      </c>
      <c r="L103" s="941">
        <v>5</v>
      </c>
      <c r="M103" s="941">
        <v>1</v>
      </c>
      <c r="N103" s="941">
        <v>0</v>
      </c>
      <c r="O103" s="941">
        <v>1</v>
      </c>
      <c r="P103" s="941">
        <v>0</v>
      </c>
      <c r="Q103" s="941">
        <v>0</v>
      </c>
      <c r="R103" s="941">
        <v>3</v>
      </c>
      <c r="S103" s="941">
        <v>0</v>
      </c>
      <c r="T103" s="941">
        <v>0</v>
      </c>
      <c r="U103" s="941">
        <v>1</v>
      </c>
      <c r="V103" s="941">
        <v>2</v>
      </c>
      <c r="W103" s="941">
        <v>0</v>
      </c>
      <c r="X103" s="941">
        <v>0</v>
      </c>
      <c r="Y103" s="941">
        <v>1</v>
      </c>
      <c r="Z103" s="941">
        <v>0</v>
      </c>
      <c r="AA103" s="941">
        <v>4</v>
      </c>
      <c r="AB103" s="941">
        <v>4</v>
      </c>
      <c r="AC103" s="941">
        <v>5</v>
      </c>
      <c r="AD103" s="941">
        <v>5</v>
      </c>
      <c r="AE103" s="941">
        <v>1</v>
      </c>
      <c r="AF103" s="941">
        <v>0</v>
      </c>
      <c r="AG103" s="941">
        <v>0</v>
      </c>
      <c r="AH103" s="941">
        <v>0</v>
      </c>
      <c r="AI103" s="941">
        <v>0</v>
      </c>
      <c r="AJ103" s="941">
        <v>0</v>
      </c>
    </row>
    <row r="104" spans="1:40" ht="398.25" customHeight="1" x14ac:dyDescent="0.25">
      <c r="A104" s="788">
        <v>13</v>
      </c>
      <c r="B104" s="896" t="s">
        <v>3049</v>
      </c>
      <c r="C104" s="896" t="s">
        <v>3048</v>
      </c>
      <c r="D104" s="911">
        <v>5</v>
      </c>
      <c r="E104" s="911">
        <v>1</v>
      </c>
      <c r="F104" s="911">
        <v>0</v>
      </c>
      <c r="G104" s="911">
        <v>1</v>
      </c>
      <c r="H104" s="911">
        <v>0</v>
      </c>
      <c r="I104" s="911">
        <v>2</v>
      </c>
      <c r="J104" s="911">
        <v>0</v>
      </c>
      <c r="K104" s="911">
        <v>2</v>
      </c>
      <c r="L104" s="911">
        <v>5</v>
      </c>
      <c r="M104" s="911">
        <v>2</v>
      </c>
      <c r="N104" s="911">
        <v>0</v>
      </c>
      <c r="O104" s="911">
        <v>2</v>
      </c>
      <c r="P104" s="911">
        <v>0</v>
      </c>
      <c r="Q104" s="911">
        <v>0</v>
      </c>
      <c r="R104" s="911">
        <v>1</v>
      </c>
      <c r="S104" s="911">
        <v>1</v>
      </c>
      <c r="T104" s="911">
        <v>0</v>
      </c>
      <c r="U104" s="911">
        <v>0</v>
      </c>
      <c r="V104" s="911">
        <v>0</v>
      </c>
      <c r="W104" s="911">
        <v>1</v>
      </c>
      <c r="X104" s="911">
        <v>0</v>
      </c>
      <c r="Y104" s="911">
        <v>1</v>
      </c>
      <c r="Z104" s="911">
        <v>0</v>
      </c>
      <c r="AA104" s="911">
        <v>1</v>
      </c>
      <c r="AB104" s="911">
        <v>7</v>
      </c>
      <c r="AC104" s="911">
        <v>10</v>
      </c>
      <c r="AD104" s="911">
        <v>3</v>
      </c>
      <c r="AE104" s="911">
        <v>2</v>
      </c>
      <c r="AF104" s="911">
        <v>0</v>
      </c>
      <c r="AG104" s="911">
        <v>0</v>
      </c>
      <c r="AH104" s="911">
        <v>0</v>
      </c>
      <c r="AI104" s="911">
        <v>0</v>
      </c>
      <c r="AJ104" s="911">
        <v>0</v>
      </c>
    </row>
    <row r="105" spans="1:40" ht="220.5" customHeight="1" x14ac:dyDescent="0.25">
      <c r="A105" s="788">
        <v>14</v>
      </c>
      <c r="B105" s="940" t="s">
        <v>3047</v>
      </c>
      <c r="C105" s="892" t="s">
        <v>3046</v>
      </c>
      <c r="D105" s="911">
        <v>1</v>
      </c>
      <c r="E105" s="911">
        <v>0</v>
      </c>
      <c r="F105" s="911">
        <v>1</v>
      </c>
      <c r="G105" s="911">
        <v>1</v>
      </c>
      <c r="H105" s="911">
        <v>0</v>
      </c>
      <c r="I105" s="911">
        <v>1</v>
      </c>
      <c r="J105" s="911">
        <v>0</v>
      </c>
      <c r="K105" s="911">
        <v>1</v>
      </c>
      <c r="L105" s="911">
        <v>2</v>
      </c>
      <c r="M105" s="911">
        <v>1</v>
      </c>
      <c r="N105" s="911">
        <v>0</v>
      </c>
      <c r="O105" s="911">
        <v>1</v>
      </c>
      <c r="P105" s="911">
        <v>0</v>
      </c>
      <c r="Q105" s="911">
        <v>0</v>
      </c>
      <c r="R105" s="911">
        <v>0</v>
      </c>
      <c r="S105" s="911">
        <v>0</v>
      </c>
      <c r="T105" s="911">
        <v>0</v>
      </c>
      <c r="U105" s="911">
        <v>0</v>
      </c>
      <c r="V105" s="911">
        <v>0</v>
      </c>
      <c r="W105" s="911">
        <v>0</v>
      </c>
      <c r="X105" s="911">
        <v>0</v>
      </c>
      <c r="Y105" s="911">
        <v>0</v>
      </c>
      <c r="Z105" s="911">
        <v>0</v>
      </c>
      <c r="AA105" s="911">
        <v>0</v>
      </c>
      <c r="AB105" s="911">
        <v>5</v>
      </c>
      <c r="AC105" s="911">
        <v>5</v>
      </c>
      <c r="AD105" s="911">
        <v>1</v>
      </c>
      <c r="AE105" s="911">
        <v>0</v>
      </c>
      <c r="AF105" s="911">
        <v>0</v>
      </c>
      <c r="AG105" s="911">
        <v>0</v>
      </c>
      <c r="AH105" s="911">
        <v>0</v>
      </c>
      <c r="AI105" s="911">
        <v>0</v>
      </c>
      <c r="AJ105" s="911">
        <v>0</v>
      </c>
    </row>
    <row r="106" spans="1:40" ht="87" customHeight="1" x14ac:dyDescent="0.25">
      <c r="A106" s="788">
        <v>15</v>
      </c>
      <c r="B106" s="938" t="s">
        <v>3045</v>
      </c>
      <c r="C106" s="896" t="s">
        <v>3044</v>
      </c>
      <c r="D106" s="911">
        <v>2</v>
      </c>
      <c r="E106" s="911">
        <v>1</v>
      </c>
      <c r="F106" s="911">
        <v>0</v>
      </c>
      <c r="G106" s="911">
        <v>0</v>
      </c>
      <c r="H106" s="911">
        <v>0</v>
      </c>
      <c r="I106" s="911">
        <v>0</v>
      </c>
      <c r="J106" s="911">
        <v>0</v>
      </c>
      <c r="K106" s="911">
        <v>0</v>
      </c>
      <c r="L106" s="911">
        <v>0</v>
      </c>
      <c r="M106" s="911">
        <v>0</v>
      </c>
      <c r="N106" s="911">
        <v>0</v>
      </c>
      <c r="O106" s="911">
        <v>0</v>
      </c>
      <c r="P106" s="911">
        <v>0</v>
      </c>
      <c r="Q106" s="911">
        <v>0</v>
      </c>
      <c r="R106" s="911">
        <v>0</v>
      </c>
      <c r="S106" s="911">
        <v>0</v>
      </c>
      <c r="T106" s="911">
        <v>0</v>
      </c>
      <c r="U106" s="911">
        <v>0</v>
      </c>
      <c r="V106" s="911">
        <v>0</v>
      </c>
      <c r="W106" s="911">
        <v>0</v>
      </c>
      <c r="X106" s="911">
        <v>0</v>
      </c>
      <c r="Y106" s="911">
        <v>1</v>
      </c>
      <c r="Z106" s="911">
        <v>0</v>
      </c>
      <c r="AA106" s="911">
        <v>0</v>
      </c>
      <c r="AB106" s="911">
        <v>0</v>
      </c>
      <c r="AC106" s="911">
        <v>2</v>
      </c>
      <c r="AD106" s="911">
        <v>0</v>
      </c>
      <c r="AE106" s="911">
        <v>0</v>
      </c>
      <c r="AF106" s="911">
        <v>0</v>
      </c>
      <c r="AG106" s="911">
        <v>0</v>
      </c>
      <c r="AH106" s="911">
        <v>0</v>
      </c>
      <c r="AI106" s="911">
        <v>0</v>
      </c>
      <c r="AJ106" s="911">
        <v>0</v>
      </c>
    </row>
    <row r="107" spans="1:40" ht="240" customHeight="1" x14ac:dyDescent="0.25">
      <c r="A107" s="787">
        <v>16</v>
      </c>
      <c r="B107" s="938" t="s">
        <v>3043</v>
      </c>
      <c r="C107" s="896" t="s">
        <v>3042</v>
      </c>
      <c r="D107" s="911">
        <v>10</v>
      </c>
      <c r="E107" s="911">
        <v>1</v>
      </c>
      <c r="F107" s="911">
        <v>0</v>
      </c>
      <c r="G107" s="911">
        <v>0</v>
      </c>
      <c r="H107" s="911">
        <v>1</v>
      </c>
      <c r="I107" s="911">
        <v>1</v>
      </c>
      <c r="J107" s="911">
        <v>0</v>
      </c>
      <c r="K107" s="911">
        <v>1</v>
      </c>
      <c r="L107" s="911">
        <v>2</v>
      </c>
      <c r="M107" s="911">
        <v>2</v>
      </c>
      <c r="N107" s="911">
        <v>0</v>
      </c>
      <c r="O107" s="911">
        <v>2</v>
      </c>
      <c r="P107" s="911">
        <v>0</v>
      </c>
      <c r="Q107" s="911">
        <v>0</v>
      </c>
      <c r="R107" s="911">
        <v>0</v>
      </c>
      <c r="S107" s="911">
        <v>0</v>
      </c>
      <c r="T107" s="911">
        <v>1</v>
      </c>
      <c r="U107" s="911">
        <v>1</v>
      </c>
      <c r="V107" s="911">
        <v>0</v>
      </c>
      <c r="W107" s="911">
        <v>0</v>
      </c>
      <c r="X107" s="911">
        <v>1</v>
      </c>
      <c r="Y107" s="911">
        <v>0</v>
      </c>
      <c r="Z107" s="911">
        <v>1</v>
      </c>
      <c r="AA107" s="911">
        <v>1</v>
      </c>
      <c r="AB107" s="911">
        <v>10</v>
      </c>
      <c r="AC107" s="911">
        <v>20</v>
      </c>
      <c r="AD107" s="911">
        <v>3</v>
      </c>
      <c r="AE107" s="911">
        <v>1</v>
      </c>
      <c r="AF107" s="911">
        <v>0</v>
      </c>
      <c r="AG107" s="911">
        <v>0</v>
      </c>
      <c r="AH107" s="911">
        <v>0</v>
      </c>
      <c r="AI107" s="911">
        <v>0</v>
      </c>
      <c r="AJ107" s="911">
        <v>0</v>
      </c>
    </row>
    <row r="108" spans="1:40" ht="102.75" customHeight="1" x14ac:dyDescent="0.25">
      <c r="A108" s="939">
        <v>17</v>
      </c>
      <c r="B108" s="938" t="s">
        <v>3041</v>
      </c>
      <c r="C108" s="896" t="s">
        <v>3040</v>
      </c>
      <c r="D108" s="911">
        <v>4</v>
      </c>
      <c r="E108" s="911">
        <v>1</v>
      </c>
      <c r="F108" s="911">
        <v>0</v>
      </c>
      <c r="G108" s="911">
        <v>0</v>
      </c>
      <c r="H108" s="911">
        <v>0</v>
      </c>
      <c r="I108" s="911">
        <v>0</v>
      </c>
      <c r="J108" s="911">
        <v>0</v>
      </c>
      <c r="K108" s="911">
        <v>1</v>
      </c>
      <c r="L108" s="911">
        <v>1</v>
      </c>
      <c r="M108" s="911">
        <v>2</v>
      </c>
      <c r="N108" s="911">
        <v>0</v>
      </c>
      <c r="O108" s="911">
        <v>1</v>
      </c>
      <c r="P108" s="911">
        <v>0</v>
      </c>
      <c r="Q108" s="911">
        <v>0</v>
      </c>
      <c r="R108" s="911">
        <v>1</v>
      </c>
      <c r="S108" s="911">
        <v>0</v>
      </c>
      <c r="T108" s="911">
        <v>0</v>
      </c>
      <c r="U108" s="911">
        <v>1</v>
      </c>
      <c r="V108" s="911">
        <v>0</v>
      </c>
      <c r="W108" s="911">
        <v>0</v>
      </c>
      <c r="X108" s="911">
        <v>0</v>
      </c>
      <c r="Y108" s="911">
        <v>1</v>
      </c>
      <c r="Z108" s="911">
        <v>0</v>
      </c>
      <c r="AA108" s="911">
        <v>1</v>
      </c>
      <c r="AB108" s="911">
        <v>0</v>
      </c>
      <c r="AC108" s="911">
        <v>5</v>
      </c>
      <c r="AD108" s="911">
        <v>0</v>
      </c>
      <c r="AE108" s="911">
        <v>2</v>
      </c>
      <c r="AF108" s="911">
        <v>0</v>
      </c>
      <c r="AG108" s="911">
        <v>0</v>
      </c>
      <c r="AH108" s="911">
        <v>0</v>
      </c>
      <c r="AI108" s="911">
        <v>0</v>
      </c>
      <c r="AJ108" s="911">
        <v>0</v>
      </c>
    </row>
    <row r="109" spans="1:40" ht="106.5" customHeight="1" x14ac:dyDescent="0.25">
      <c r="A109" s="764">
        <v>18</v>
      </c>
      <c r="B109" s="896" t="s">
        <v>3039</v>
      </c>
      <c r="C109" s="892" t="s">
        <v>3038</v>
      </c>
      <c r="D109" s="911">
        <v>0</v>
      </c>
      <c r="E109" s="911">
        <v>0</v>
      </c>
      <c r="F109" s="911">
        <v>0</v>
      </c>
      <c r="G109" s="911">
        <v>0</v>
      </c>
      <c r="H109" s="911">
        <v>0</v>
      </c>
      <c r="I109" s="911">
        <v>0</v>
      </c>
      <c r="J109" s="911">
        <v>0</v>
      </c>
      <c r="K109" s="911">
        <v>1</v>
      </c>
      <c r="L109" s="911">
        <v>0</v>
      </c>
      <c r="M109" s="911">
        <v>0</v>
      </c>
      <c r="N109" s="911">
        <v>0</v>
      </c>
      <c r="O109" s="911">
        <v>0</v>
      </c>
      <c r="P109" s="911">
        <v>0</v>
      </c>
      <c r="Q109" s="911">
        <v>0</v>
      </c>
      <c r="R109" s="911">
        <v>0</v>
      </c>
      <c r="S109" s="911">
        <v>0</v>
      </c>
      <c r="T109" s="911">
        <v>0</v>
      </c>
      <c r="U109" s="911">
        <v>0</v>
      </c>
      <c r="V109" s="911">
        <v>0</v>
      </c>
      <c r="W109" s="911">
        <v>0</v>
      </c>
      <c r="X109" s="911">
        <v>0</v>
      </c>
      <c r="Y109" s="911">
        <v>0</v>
      </c>
      <c r="Z109" s="911">
        <v>0</v>
      </c>
      <c r="AA109" s="911">
        <v>0</v>
      </c>
      <c r="AB109" s="911">
        <v>0</v>
      </c>
      <c r="AC109" s="911">
        <v>0</v>
      </c>
      <c r="AD109" s="911">
        <v>0</v>
      </c>
      <c r="AE109" s="911">
        <v>0</v>
      </c>
      <c r="AF109" s="911">
        <v>0</v>
      </c>
      <c r="AG109" s="911">
        <v>0</v>
      </c>
      <c r="AH109" s="911">
        <v>0</v>
      </c>
      <c r="AI109" s="911">
        <v>0</v>
      </c>
      <c r="AJ109" s="911">
        <v>0</v>
      </c>
    </row>
    <row r="110" spans="1:40" ht="83.25" customHeight="1" x14ac:dyDescent="0.25">
      <c r="A110" s="788">
        <v>19</v>
      </c>
      <c r="B110" s="937" t="s">
        <v>3037</v>
      </c>
      <c r="C110" s="892" t="s">
        <v>3036</v>
      </c>
      <c r="D110" s="911">
        <v>4</v>
      </c>
      <c r="E110" s="911">
        <v>1</v>
      </c>
      <c r="F110" s="911"/>
      <c r="G110" s="911"/>
      <c r="H110" s="911"/>
      <c r="I110" s="911"/>
      <c r="J110" s="911"/>
      <c r="K110" s="911"/>
      <c r="L110" s="911"/>
      <c r="M110" s="911">
        <v>2</v>
      </c>
      <c r="N110" s="911"/>
      <c r="O110" s="911"/>
      <c r="P110" s="911"/>
      <c r="Q110" s="911"/>
      <c r="R110" s="911"/>
      <c r="S110" s="911"/>
      <c r="T110" s="911"/>
      <c r="U110" s="911"/>
      <c r="V110" s="911"/>
      <c r="W110" s="911"/>
      <c r="X110" s="911"/>
      <c r="Y110" s="911">
        <v>1</v>
      </c>
      <c r="Z110" s="911"/>
      <c r="AA110" s="911"/>
      <c r="AB110" s="911">
        <v>5</v>
      </c>
      <c r="AC110" s="911">
        <v>10</v>
      </c>
      <c r="AD110" s="911">
        <v>2</v>
      </c>
      <c r="AE110" s="911"/>
      <c r="AF110" s="911"/>
      <c r="AG110" s="911"/>
      <c r="AH110" s="911"/>
      <c r="AI110" s="911"/>
      <c r="AJ110" s="911"/>
    </row>
    <row r="111" spans="1:40" ht="124.5" customHeight="1" thickBot="1" x14ac:dyDescent="0.3">
      <c r="A111" s="787">
        <v>20</v>
      </c>
      <c r="B111" s="896" t="s">
        <v>3035</v>
      </c>
      <c r="C111" s="892" t="s">
        <v>3034</v>
      </c>
      <c r="D111" s="911">
        <v>5</v>
      </c>
      <c r="E111" s="911">
        <v>1</v>
      </c>
      <c r="F111" s="911"/>
      <c r="G111" s="911"/>
      <c r="H111" s="911"/>
      <c r="I111" s="911"/>
      <c r="J111" s="911"/>
      <c r="K111" s="911">
        <v>1</v>
      </c>
      <c r="L111" s="911"/>
      <c r="M111" s="911"/>
      <c r="N111" s="911"/>
      <c r="O111" s="911"/>
      <c r="P111" s="911"/>
      <c r="Q111" s="911"/>
      <c r="R111" s="911">
        <v>1</v>
      </c>
      <c r="S111" s="911"/>
      <c r="T111" s="911"/>
      <c r="U111" s="911">
        <v>1</v>
      </c>
      <c r="V111" s="911"/>
      <c r="W111" s="911"/>
      <c r="X111" s="911">
        <v>1</v>
      </c>
      <c r="Y111" s="911"/>
      <c r="Z111" s="911"/>
      <c r="AA111" s="911">
        <v>5</v>
      </c>
      <c r="AB111" s="911">
        <v>5</v>
      </c>
      <c r="AC111" s="911">
        <v>5</v>
      </c>
      <c r="AD111" s="911">
        <v>2</v>
      </c>
      <c r="AE111" s="911"/>
      <c r="AF111" s="911"/>
      <c r="AG111" s="911"/>
      <c r="AH111" s="911"/>
      <c r="AI111" s="911"/>
      <c r="AJ111" s="911"/>
      <c r="AL111" s="6">
        <f>SUM(D112)</f>
        <v>73</v>
      </c>
    </row>
    <row r="112" spans="1:40" ht="35.25" customHeight="1" thickBot="1" x14ac:dyDescent="0.3">
      <c r="A112" s="87"/>
      <c r="B112" s="83" t="s">
        <v>85</v>
      </c>
      <c r="C112" s="81"/>
      <c r="D112" s="77">
        <f t="shared" ref="D112:AJ112" si="8">SUM(D92:D111)</f>
        <v>73</v>
      </c>
      <c r="E112" s="122">
        <f t="shared" si="8"/>
        <v>18</v>
      </c>
      <c r="F112" s="79">
        <f t="shared" si="8"/>
        <v>2</v>
      </c>
      <c r="G112" s="77">
        <f t="shared" si="8"/>
        <v>9</v>
      </c>
      <c r="H112" s="77">
        <f t="shared" si="8"/>
        <v>5</v>
      </c>
      <c r="I112" s="77">
        <f t="shared" si="8"/>
        <v>15</v>
      </c>
      <c r="J112" s="77">
        <f t="shared" si="8"/>
        <v>2</v>
      </c>
      <c r="K112" s="77">
        <f t="shared" si="8"/>
        <v>22</v>
      </c>
      <c r="L112" s="77">
        <f t="shared" si="8"/>
        <v>41</v>
      </c>
      <c r="M112" s="77">
        <f t="shared" si="8"/>
        <v>25</v>
      </c>
      <c r="N112" s="77">
        <f t="shared" si="8"/>
        <v>0</v>
      </c>
      <c r="O112" s="77">
        <f t="shared" si="8"/>
        <v>19</v>
      </c>
      <c r="P112" s="77">
        <f t="shared" si="8"/>
        <v>0</v>
      </c>
      <c r="Q112" s="77">
        <f t="shared" si="8"/>
        <v>0</v>
      </c>
      <c r="R112" s="77">
        <f t="shared" si="8"/>
        <v>15</v>
      </c>
      <c r="S112" s="77">
        <f t="shared" si="8"/>
        <v>3</v>
      </c>
      <c r="T112" s="77">
        <f t="shared" si="8"/>
        <v>2</v>
      </c>
      <c r="U112" s="77">
        <f t="shared" si="8"/>
        <v>6</v>
      </c>
      <c r="V112" s="77">
        <f t="shared" si="8"/>
        <v>5</v>
      </c>
      <c r="W112" s="77">
        <f t="shared" si="8"/>
        <v>5</v>
      </c>
      <c r="X112" s="77">
        <f t="shared" si="8"/>
        <v>5</v>
      </c>
      <c r="Y112" s="77">
        <f t="shared" si="8"/>
        <v>18</v>
      </c>
      <c r="Z112" s="77">
        <f t="shared" si="8"/>
        <v>3</v>
      </c>
      <c r="AA112" s="77">
        <f t="shared" si="8"/>
        <v>23</v>
      </c>
      <c r="AB112" s="77">
        <f t="shared" si="8"/>
        <v>102</v>
      </c>
      <c r="AC112" s="77">
        <f t="shared" si="8"/>
        <v>146</v>
      </c>
      <c r="AD112" s="77">
        <f t="shared" si="8"/>
        <v>51</v>
      </c>
      <c r="AE112" s="77">
        <f t="shared" si="8"/>
        <v>8</v>
      </c>
      <c r="AF112" s="77">
        <f t="shared" si="8"/>
        <v>0</v>
      </c>
      <c r="AG112" s="77">
        <f t="shared" si="8"/>
        <v>0</v>
      </c>
      <c r="AH112" s="77">
        <f t="shared" si="8"/>
        <v>0</v>
      </c>
      <c r="AI112" s="77">
        <f t="shared" si="8"/>
        <v>0</v>
      </c>
      <c r="AJ112" s="77">
        <f t="shared" si="8"/>
        <v>0</v>
      </c>
      <c r="AL112" s="6">
        <f>SUM(F112+G112+H112+J112+N112+R112+S112+T112+U112+V112+W112+X112+Y112+AI112+AJ112)</f>
        <v>77</v>
      </c>
      <c r="AM112" s="6">
        <f>SUM(I112+K112+L112+M112+O112+P112+Q112+AA112+AB112+AC112+AD112+AE112+AF112+Z112)</f>
        <v>455</v>
      </c>
      <c r="AN112" s="6">
        <f>SUM(AL112:AM112)</f>
        <v>532</v>
      </c>
    </row>
    <row r="113" spans="1:38" ht="28.5" customHeight="1" thickBot="1" x14ac:dyDescent="0.3">
      <c r="A113" s="1216" t="s">
        <v>684</v>
      </c>
      <c r="B113" s="1217"/>
      <c r="C113" s="1217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1045"/>
      <c r="AD113" s="1045"/>
      <c r="AE113" s="1045"/>
      <c r="AF113" s="1045"/>
      <c r="AG113" s="1045"/>
      <c r="AH113" s="1045"/>
      <c r="AI113" s="1045"/>
      <c r="AJ113" s="1218"/>
    </row>
    <row r="114" spans="1:38" ht="28.5" customHeight="1" x14ac:dyDescent="0.25">
      <c r="A114" s="1222" t="s">
        <v>3033</v>
      </c>
      <c r="B114" s="1222"/>
      <c r="C114" s="1222"/>
      <c r="D114" s="1222"/>
      <c r="E114" s="1222"/>
      <c r="F114" s="1222"/>
      <c r="G114" s="1222"/>
      <c r="H114" s="1222"/>
      <c r="I114" s="1222"/>
      <c r="J114" s="1222"/>
      <c r="K114" s="1222"/>
      <c r="L114" s="1222"/>
      <c r="M114" s="1222"/>
      <c r="N114" s="1222"/>
      <c r="O114" s="1222"/>
      <c r="P114" s="1222"/>
      <c r="Q114" s="1222"/>
      <c r="R114" s="1222"/>
      <c r="S114" s="1222"/>
      <c r="T114" s="1222"/>
      <c r="U114" s="1222"/>
      <c r="V114" s="1222"/>
      <c r="W114" s="1222"/>
      <c r="X114" s="1222"/>
      <c r="Y114" s="1222"/>
      <c r="Z114" s="1222"/>
      <c r="AA114" s="1222"/>
      <c r="AB114" s="1222"/>
      <c r="AC114" s="1222"/>
      <c r="AD114" s="1222"/>
      <c r="AE114" s="1222"/>
      <c r="AF114" s="1222"/>
      <c r="AG114" s="1222"/>
      <c r="AH114" s="1222"/>
      <c r="AI114" s="1222"/>
      <c r="AJ114" s="1222"/>
    </row>
    <row r="115" spans="1:38" ht="72" x14ac:dyDescent="0.25">
      <c r="A115" s="930">
        <v>1</v>
      </c>
      <c r="B115" s="888" t="s">
        <v>3032</v>
      </c>
      <c r="C115" s="935" t="s">
        <v>3019</v>
      </c>
      <c r="D115" s="933">
        <v>7</v>
      </c>
      <c r="E115" s="933">
        <v>1</v>
      </c>
      <c r="F115" s="933">
        <v>1</v>
      </c>
      <c r="G115" s="933">
        <v>2</v>
      </c>
      <c r="H115" s="933">
        <v>1</v>
      </c>
      <c r="I115" s="933">
        <v>2</v>
      </c>
      <c r="J115" s="933">
        <v>1</v>
      </c>
      <c r="K115" s="933">
        <v>2</v>
      </c>
      <c r="L115" s="933">
        <v>2</v>
      </c>
      <c r="M115" s="933">
        <v>2</v>
      </c>
      <c r="N115" s="933">
        <v>1</v>
      </c>
      <c r="O115" s="933">
        <v>2</v>
      </c>
      <c r="P115" s="933"/>
      <c r="Q115" s="933"/>
      <c r="R115" s="933">
        <v>1</v>
      </c>
      <c r="S115" s="933">
        <v>1</v>
      </c>
      <c r="T115" s="933"/>
      <c r="U115" s="933">
        <v>1</v>
      </c>
      <c r="V115" s="933">
        <v>1</v>
      </c>
      <c r="W115" s="933"/>
      <c r="X115" s="933"/>
      <c r="Y115" s="933"/>
      <c r="Z115" s="933">
        <v>1</v>
      </c>
      <c r="AA115" s="933">
        <v>1</v>
      </c>
      <c r="AB115" s="933">
        <v>10</v>
      </c>
      <c r="AC115" s="933">
        <v>10</v>
      </c>
      <c r="AD115" s="933">
        <v>3</v>
      </c>
      <c r="AE115" s="933">
        <v>2</v>
      </c>
      <c r="AF115" s="933"/>
      <c r="AG115" s="933"/>
      <c r="AH115" s="933"/>
      <c r="AI115" s="933"/>
      <c r="AJ115" s="933"/>
    </row>
    <row r="116" spans="1:38" ht="92.25" customHeight="1" x14ac:dyDescent="0.25">
      <c r="A116" s="930">
        <v>2</v>
      </c>
      <c r="B116" s="935" t="s">
        <v>3031</v>
      </c>
      <c r="C116" s="935" t="s">
        <v>3019</v>
      </c>
      <c r="D116" s="933">
        <v>4</v>
      </c>
      <c r="E116" s="933">
        <v>1</v>
      </c>
      <c r="F116" s="933"/>
      <c r="G116" s="933"/>
      <c r="H116" s="351"/>
      <c r="I116" s="351"/>
      <c r="J116" s="351"/>
      <c r="K116" s="351">
        <v>1</v>
      </c>
      <c r="L116" s="351">
        <v>2</v>
      </c>
      <c r="M116" s="351">
        <v>2</v>
      </c>
      <c r="N116" s="351"/>
      <c r="O116" s="351">
        <v>5</v>
      </c>
      <c r="P116" s="351"/>
      <c r="Q116" s="351"/>
      <c r="R116" s="351"/>
      <c r="S116" s="351"/>
      <c r="T116" s="351"/>
      <c r="U116" s="351"/>
      <c r="V116" s="351"/>
      <c r="W116" s="351"/>
      <c r="X116" s="351"/>
      <c r="Y116" s="351">
        <v>1</v>
      </c>
      <c r="Z116" s="351"/>
      <c r="AA116" s="351"/>
      <c r="AB116" s="351">
        <v>5</v>
      </c>
      <c r="AC116" s="351">
        <v>5</v>
      </c>
      <c r="AD116" s="351">
        <v>1</v>
      </c>
      <c r="AE116" s="933"/>
      <c r="AF116" s="933"/>
      <c r="AG116" s="933"/>
      <c r="AH116" s="933"/>
      <c r="AI116" s="933"/>
      <c r="AJ116" s="933"/>
    </row>
    <row r="117" spans="1:38" ht="97.5" customHeight="1" x14ac:dyDescent="0.25">
      <c r="A117" s="930">
        <v>3</v>
      </c>
      <c r="B117" s="935" t="s">
        <v>3030</v>
      </c>
      <c r="C117" s="935" t="s">
        <v>3019</v>
      </c>
      <c r="D117" s="933">
        <v>5</v>
      </c>
      <c r="E117" s="933">
        <v>1</v>
      </c>
      <c r="F117" s="933"/>
      <c r="G117" s="933"/>
      <c r="H117" s="933"/>
      <c r="I117" s="933">
        <v>2</v>
      </c>
      <c r="J117" s="933"/>
      <c r="K117" s="933">
        <v>2</v>
      </c>
      <c r="L117" s="933">
        <v>2</v>
      </c>
      <c r="M117" s="933">
        <v>2</v>
      </c>
      <c r="N117" s="933"/>
      <c r="O117" s="933"/>
      <c r="P117" s="933"/>
      <c r="Q117" s="933"/>
      <c r="R117" s="933">
        <v>1</v>
      </c>
      <c r="S117" s="933">
        <v>1</v>
      </c>
      <c r="T117" s="933"/>
      <c r="U117" s="933"/>
      <c r="V117" s="933"/>
      <c r="W117" s="933">
        <v>1</v>
      </c>
      <c r="X117" s="933"/>
      <c r="Y117" s="933">
        <v>1</v>
      </c>
      <c r="Z117" s="933"/>
      <c r="AA117" s="933">
        <v>1</v>
      </c>
      <c r="AB117" s="933">
        <v>7</v>
      </c>
      <c r="AC117" s="933">
        <v>10</v>
      </c>
      <c r="AD117" s="933">
        <v>3</v>
      </c>
      <c r="AE117" s="933"/>
      <c r="AF117" s="933">
        <v>2</v>
      </c>
      <c r="AG117" s="933"/>
      <c r="AH117" s="933"/>
      <c r="AI117" s="933"/>
      <c r="AJ117" s="933"/>
    </row>
    <row r="118" spans="1:38" ht="84" customHeight="1" x14ac:dyDescent="0.25">
      <c r="A118" s="930">
        <v>4</v>
      </c>
      <c r="B118" s="888" t="s">
        <v>3029</v>
      </c>
      <c r="C118" s="935" t="s">
        <v>3019</v>
      </c>
      <c r="D118" s="933">
        <v>4</v>
      </c>
      <c r="E118" s="933">
        <v>1</v>
      </c>
      <c r="F118" s="933"/>
      <c r="G118" s="933"/>
      <c r="H118" s="933">
        <v>1</v>
      </c>
      <c r="I118" s="933">
        <v>1</v>
      </c>
      <c r="J118" s="933"/>
      <c r="K118" s="933">
        <v>1</v>
      </c>
      <c r="L118" s="933">
        <v>2</v>
      </c>
      <c r="M118" s="933">
        <v>1</v>
      </c>
      <c r="N118" s="933"/>
      <c r="O118" s="933">
        <v>1</v>
      </c>
      <c r="P118" s="933"/>
      <c r="Q118" s="933"/>
      <c r="R118" s="933">
        <v>1</v>
      </c>
      <c r="S118" s="933">
        <v>1</v>
      </c>
      <c r="T118" s="933">
        <v>1</v>
      </c>
      <c r="U118" s="933"/>
      <c r="V118" s="933"/>
      <c r="W118" s="933">
        <v>1</v>
      </c>
      <c r="X118" s="933"/>
      <c r="Y118" s="933">
        <v>1</v>
      </c>
      <c r="Z118" s="933"/>
      <c r="AA118" s="933">
        <v>1</v>
      </c>
      <c r="AB118" s="933">
        <v>5</v>
      </c>
      <c r="AC118" s="933">
        <v>5</v>
      </c>
      <c r="AD118" s="933">
        <v>2</v>
      </c>
      <c r="AE118" s="933">
        <v>1</v>
      </c>
      <c r="AF118" s="933"/>
      <c r="AG118" s="933"/>
      <c r="AH118" s="933"/>
      <c r="AI118" s="933"/>
      <c r="AJ118" s="933"/>
    </row>
    <row r="119" spans="1:38" ht="89.25" customHeight="1" x14ac:dyDescent="0.25">
      <c r="A119" s="930">
        <v>5</v>
      </c>
      <c r="B119" s="888" t="s">
        <v>3028</v>
      </c>
      <c r="C119" s="935" t="s">
        <v>3019</v>
      </c>
      <c r="D119" s="933">
        <v>4</v>
      </c>
      <c r="E119" s="933">
        <v>1</v>
      </c>
      <c r="F119" s="933"/>
      <c r="G119" s="933"/>
      <c r="H119" s="933">
        <v>1</v>
      </c>
      <c r="I119" s="933">
        <v>1</v>
      </c>
      <c r="J119" s="933"/>
      <c r="K119" s="933">
        <v>1</v>
      </c>
      <c r="L119" s="933">
        <v>2</v>
      </c>
      <c r="M119" s="933">
        <v>1</v>
      </c>
      <c r="N119" s="933"/>
      <c r="O119" s="933">
        <v>1</v>
      </c>
      <c r="P119" s="933"/>
      <c r="Q119" s="933"/>
      <c r="R119" s="933">
        <v>1</v>
      </c>
      <c r="S119" s="933">
        <v>1</v>
      </c>
      <c r="T119" s="933">
        <v>1</v>
      </c>
      <c r="U119" s="933"/>
      <c r="V119" s="933"/>
      <c r="W119" s="933">
        <v>1</v>
      </c>
      <c r="X119" s="933"/>
      <c r="Y119" s="933">
        <v>1</v>
      </c>
      <c r="Z119" s="933"/>
      <c r="AA119" s="933">
        <v>1</v>
      </c>
      <c r="AB119" s="933">
        <v>5</v>
      </c>
      <c r="AC119" s="933">
        <v>5</v>
      </c>
      <c r="AD119" s="933">
        <v>2</v>
      </c>
      <c r="AE119" s="933">
        <v>1</v>
      </c>
      <c r="AF119" s="933"/>
      <c r="AG119" s="933"/>
      <c r="AH119" s="933"/>
      <c r="AI119" s="933"/>
      <c r="AJ119" s="933"/>
    </row>
    <row r="120" spans="1:38" ht="99" customHeight="1" x14ac:dyDescent="0.25">
      <c r="A120" s="930">
        <v>6</v>
      </c>
      <c r="B120" s="888" t="s">
        <v>3027</v>
      </c>
      <c r="C120" s="935" t="s">
        <v>3019</v>
      </c>
      <c r="D120" s="933">
        <v>3</v>
      </c>
      <c r="E120" s="933">
        <v>1</v>
      </c>
      <c r="F120" s="933"/>
      <c r="G120" s="933"/>
      <c r="H120" s="933"/>
      <c r="I120" s="933">
        <v>1</v>
      </c>
      <c r="J120" s="933"/>
      <c r="K120" s="933">
        <v>1</v>
      </c>
      <c r="L120" s="933">
        <v>2</v>
      </c>
      <c r="M120" s="933">
        <v>1</v>
      </c>
      <c r="N120" s="933"/>
      <c r="O120" s="933">
        <v>1</v>
      </c>
      <c r="P120" s="933"/>
      <c r="Q120" s="933"/>
      <c r="R120" s="933">
        <v>1</v>
      </c>
      <c r="S120" s="933"/>
      <c r="T120" s="933"/>
      <c r="U120" s="933"/>
      <c r="V120" s="933"/>
      <c r="W120" s="933"/>
      <c r="X120" s="933"/>
      <c r="Y120" s="933">
        <v>1</v>
      </c>
      <c r="Z120" s="933"/>
      <c r="AA120" s="933">
        <v>1</v>
      </c>
      <c r="AB120" s="933">
        <v>5</v>
      </c>
      <c r="AC120" s="933">
        <v>5</v>
      </c>
      <c r="AD120" s="933">
        <v>1</v>
      </c>
      <c r="AE120" s="936"/>
      <c r="AF120" s="933"/>
      <c r="AG120" s="933"/>
      <c r="AH120" s="933"/>
      <c r="AI120" s="933"/>
      <c r="AJ120" s="933"/>
    </row>
    <row r="121" spans="1:38" ht="83.25" customHeight="1" x14ac:dyDescent="0.25">
      <c r="A121" s="930">
        <v>7</v>
      </c>
      <c r="B121" s="888" t="s">
        <v>3026</v>
      </c>
      <c r="C121" s="935" t="s">
        <v>3019</v>
      </c>
      <c r="D121" s="933">
        <v>6</v>
      </c>
      <c r="E121" s="933">
        <v>1</v>
      </c>
      <c r="F121" s="933"/>
      <c r="G121" s="933"/>
      <c r="H121" s="933"/>
      <c r="I121" s="933">
        <v>1</v>
      </c>
      <c r="J121" s="933"/>
      <c r="K121" s="933">
        <v>1</v>
      </c>
      <c r="L121" s="933">
        <v>2</v>
      </c>
      <c r="M121" s="933">
        <v>1</v>
      </c>
      <c r="N121" s="933"/>
      <c r="O121" s="933">
        <v>1</v>
      </c>
      <c r="P121" s="933"/>
      <c r="Q121" s="933"/>
      <c r="R121" s="933">
        <v>1</v>
      </c>
      <c r="S121" s="933"/>
      <c r="T121" s="933"/>
      <c r="U121" s="933"/>
      <c r="V121" s="933"/>
      <c r="W121" s="933"/>
      <c r="X121" s="933"/>
      <c r="Y121" s="933">
        <v>1</v>
      </c>
      <c r="Z121" s="933"/>
      <c r="AA121" s="933"/>
      <c r="AB121" s="933">
        <v>5</v>
      </c>
      <c r="AC121" s="933">
        <v>5</v>
      </c>
      <c r="AD121" s="933">
        <v>1</v>
      </c>
      <c r="AE121" s="933"/>
      <c r="AF121" s="933"/>
      <c r="AG121" s="933"/>
      <c r="AH121" s="933"/>
      <c r="AI121" s="933"/>
      <c r="AJ121" s="933"/>
    </row>
    <row r="122" spans="1:38" ht="95.25" customHeight="1" x14ac:dyDescent="0.25">
      <c r="A122" s="930">
        <v>8</v>
      </c>
      <c r="B122" s="888" t="s">
        <v>3025</v>
      </c>
      <c r="C122" s="935" t="s">
        <v>3019</v>
      </c>
      <c r="D122" s="933">
        <v>6</v>
      </c>
      <c r="E122" s="933">
        <v>1</v>
      </c>
      <c r="F122" s="351"/>
      <c r="G122" s="351"/>
      <c r="H122" s="351">
        <v>1</v>
      </c>
      <c r="I122" s="351">
        <v>1</v>
      </c>
      <c r="J122" s="351"/>
      <c r="K122" s="351">
        <v>1</v>
      </c>
      <c r="L122" s="351">
        <v>2</v>
      </c>
      <c r="M122" s="351">
        <v>1</v>
      </c>
      <c r="N122" s="351"/>
      <c r="O122" s="351">
        <v>1</v>
      </c>
      <c r="P122" s="351"/>
      <c r="Q122" s="351"/>
      <c r="R122" s="351">
        <v>1</v>
      </c>
      <c r="S122" s="351">
        <v>1</v>
      </c>
      <c r="T122" s="351"/>
      <c r="U122" s="351">
        <v>1</v>
      </c>
      <c r="V122" s="351"/>
      <c r="W122" s="351">
        <v>1</v>
      </c>
      <c r="X122" s="351"/>
      <c r="Y122" s="351">
        <v>1</v>
      </c>
      <c r="Z122" s="351">
        <v>1</v>
      </c>
      <c r="AA122" s="351">
        <v>1</v>
      </c>
      <c r="AB122" s="351">
        <v>5</v>
      </c>
      <c r="AC122" s="351">
        <v>5</v>
      </c>
      <c r="AD122" s="351">
        <v>1</v>
      </c>
      <c r="AE122" s="351"/>
      <c r="AF122" s="351"/>
      <c r="AG122" s="933"/>
      <c r="AH122" s="933"/>
      <c r="AI122" s="933"/>
      <c r="AJ122" s="933"/>
    </row>
    <row r="123" spans="1:38" ht="78" customHeight="1" x14ac:dyDescent="0.25">
      <c r="A123" s="930">
        <v>9</v>
      </c>
      <c r="B123" s="888" t="s">
        <v>3024</v>
      </c>
      <c r="C123" s="935" t="s">
        <v>3019</v>
      </c>
      <c r="D123" s="933">
        <v>4</v>
      </c>
      <c r="E123" s="933">
        <v>1</v>
      </c>
      <c r="F123" s="933"/>
      <c r="G123" s="933"/>
      <c r="H123" s="933"/>
      <c r="I123" s="933"/>
      <c r="J123" s="933"/>
      <c r="K123" s="933">
        <v>1</v>
      </c>
      <c r="L123" s="933">
        <v>2</v>
      </c>
      <c r="M123" s="933">
        <v>1</v>
      </c>
      <c r="N123" s="933"/>
      <c r="O123" s="933">
        <v>1</v>
      </c>
      <c r="P123" s="933"/>
      <c r="Q123" s="933">
        <v>1</v>
      </c>
      <c r="R123" s="933"/>
      <c r="S123" s="933"/>
      <c r="T123" s="933"/>
      <c r="U123" s="933"/>
      <c r="V123" s="933"/>
      <c r="W123" s="933"/>
      <c r="X123" s="933"/>
      <c r="Y123" s="933">
        <v>1</v>
      </c>
      <c r="Z123" s="933"/>
      <c r="AA123" s="933"/>
      <c r="AB123" s="933">
        <v>5</v>
      </c>
      <c r="AC123" s="933">
        <v>5</v>
      </c>
      <c r="AD123" s="933">
        <v>1</v>
      </c>
      <c r="AE123" s="933"/>
      <c r="AF123" s="933"/>
      <c r="AG123" s="933"/>
      <c r="AH123" s="933"/>
      <c r="AI123" s="933"/>
      <c r="AJ123" s="933"/>
    </row>
    <row r="124" spans="1:38" ht="81.75" customHeight="1" x14ac:dyDescent="0.25">
      <c r="A124" s="934">
        <v>10</v>
      </c>
      <c r="B124" s="888" t="s">
        <v>3023</v>
      </c>
      <c r="C124" s="888" t="s">
        <v>3019</v>
      </c>
      <c r="D124" s="889">
        <v>5</v>
      </c>
      <c r="E124" s="889">
        <v>1</v>
      </c>
      <c r="F124" s="889" t="s">
        <v>1626</v>
      </c>
      <c r="G124" s="889" t="s">
        <v>1626</v>
      </c>
      <c r="H124" s="889">
        <v>1</v>
      </c>
      <c r="I124" s="889">
        <v>1</v>
      </c>
      <c r="J124" s="889" t="s">
        <v>1626</v>
      </c>
      <c r="K124" s="889">
        <v>1</v>
      </c>
      <c r="L124" s="889">
        <v>5</v>
      </c>
      <c r="M124" s="889">
        <v>1</v>
      </c>
      <c r="N124" s="889" t="s">
        <v>1626</v>
      </c>
      <c r="O124" s="889">
        <v>1</v>
      </c>
      <c r="P124" s="889" t="s">
        <v>1626</v>
      </c>
      <c r="Q124" s="889" t="s">
        <v>1626</v>
      </c>
      <c r="R124" s="889">
        <v>1</v>
      </c>
      <c r="S124" s="889">
        <v>1</v>
      </c>
      <c r="T124" s="889" t="s">
        <v>1626</v>
      </c>
      <c r="U124" s="889" t="s">
        <v>1626</v>
      </c>
      <c r="V124" s="889">
        <v>1</v>
      </c>
      <c r="W124" s="889">
        <v>2</v>
      </c>
      <c r="X124" s="889" t="s">
        <v>1626</v>
      </c>
      <c r="Y124" s="889">
        <v>2</v>
      </c>
      <c r="Z124" s="889">
        <v>1</v>
      </c>
      <c r="AA124" s="889">
        <v>1</v>
      </c>
      <c r="AB124" s="889">
        <v>5</v>
      </c>
      <c r="AC124" s="889">
        <v>5</v>
      </c>
      <c r="AD124" s="889">
        <v>1</v>
      </c>
      <c r="AE124" s="889">
        <v>2</v>
      </c>
      <c r="AF124" s="889" t="s">
        <v>1626</v>
      </c>
      <c r="AG124" s="889" t="s">
        <v>1626</v>
      </c>
      <c r="AH124" s="889" t="s">
        <v>1626</v>
      </c>
      <c r="AI124" s="889" t="s">
        <v>1626</v>
      </c>
      <c r="AJ124" s="933"/>
    </row>
    <row r="125" spans="1:38" ht="24.75" customHeight="1" x14ac:dyDescent="0.25">
      <c r="A125" s="788"/>
      <c r="B125" s="1219" t="s">
        <v>3022</v>
      </c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0"/>
      <c r="AH125" s="1220"/>
      <c r="AI125" s="1220"/>
      <c r="AJ125" s="1221"/>
    </row>
    <row r="126" spans="1:38" ht="25.5" customHeight="1" x14ac:dyDescent="0.35">
      <c r="A126" s="932">
        <v>11</v>
      </c>
      <c r="B126" s="319" t="s">
        <v>3021</v>
      </c>
      <c r="C126" s="319" t="s">
        <v>3019</v>
      </c>
      <c r="D126" s="766">
        <v>17</v>
      </c>
      <c r="E126" s="930">
        <v>7</v>
      </c>
      <c r="F126" s="930"/>
      <c r="G126" s="930"/>
      <c r="H126" s="930"/>
      <c r="I126" s="930"/>
      <c r="J126" s="930"/>
      <c r="K126" s="930">
        <v>6</v>
      </c>
      <c r="L126" s="930"/>
      <c r="M126" s="930"/>
      <c r="N126" s="930"/>
      <c r="O126" s="930"/>
      <c r="P126" s="930"/>
      <c r="Q126" s="930"/>
      <c r="R126" s="930"/>
      <c r="S126" s="930"/>
      <c r="T126" s="930"/>
      <c r="U126" s="930"/>
      <c r="V126" s="930"/>
      <c r="W126" s="930"/>
      <c r="X126" s="930"/>
      <c r="Y126" s="930"/>
      <c r="Z126" s="930"/>
      <c r="AA126" s="931"/>
      <c r="AB126" s="931"/>
      <c r="AC126" s="930">
        <v>6</v>
      </c>
      <c r="AD126" s="930">
        <v>6</v>
      </c>
      <c r="AE126" s="931"/>
      <c r="AF126" s="930"/>
      <c r="AG126" s="930"/>
      <c r="AH126" s="930"/>
      <c r="AI126" s="930"/>
      <c r="AJ126" s="930"/>
    </row>
    <row r="127" spans="1:38" ht="27.75" customHeight="1" thickBot="1" x14ac:dyDescent="0.3">
      <c r="A127" s="930">
        <v>12</v>
      </c>
      <c r="B127" s="319" t="s">
        <v>3020</v>
      </c>
      <c r="C127" s="319" t="s">
        <v>3019</v>
      </c>
      <c r="D127" s="766">
        <v>2</v>
      </c>
      <c r="E127" s="930">
        <v>1</v>
      </c>
      <c r="F127" s="930">
        <v>2</v>
      </c>
      <c r="G127" s="930"/>
      <c r="H127" s="930"/>
      <c r="I127" s="930"/>
      <c r="J127" s="930"/>
      <c r="K127" s="930"/>
      <c r="L127" s="930"/>
      <c r="M127" s="930"/>
      <c r="N127" s="930"/>
      <c r="O127" s="930"/>
      <c r="P127" s="930"/>
      <c r="Q127" s="930"/>
      <c r="R127" s="930"/>
      <c r="S127" s="930"/>
      <c r="T127" s="930"/>
      <c r="U127" s="930"/>
      <c r="V127" s="930"/>
      <c r="W127" s="930"/>
      <c r="X127" s="930"/>
      <c r="Y127" s="930"/>
      <c r="Z127" s="930"/>
      <c r="AA127" s="931"/>
      <c r="AB127" s="931"/>
      <c r="AC127" s="931">
        <v>2</v>
      </c>
      <c r="AD127" s="931">
        <v>2</v>
      </c>
      <c r="AE127" s="931"/>
      <c r="AF127" s="930"/>
      <c r="AG127" s="930"/>
      <c r="AH127" s="930"/>
      <c r="AI127" s="930"/>
      <c r="AJ127" s="930"/>
    </row>
    <row r="128" spans="1:38" ht="18.600000000000001" thickBot="1" x14ac:dyDescent="0.3">
      <c r="A128" s="1206" t="s">
        <v>467</v>
      </c>
      <c r="B128" s="1207"/>
      <c r="C128" s="1207"/>
      <c r="D128" s="494">
        <f t="shared" ref="D128:AJ128" si="9">SUM(D126:D127)</f>
        <v>19</v>
      </c>
      <c r="E128" s="495">
        <f t="shared" si="9"/>
        <v>8</v>
      </c>
      <c r="F128" s="496">
        <f t="shared" si="9"/>
        <v>2</v>
      </c>
      <c r="G128" s="494">
        <f t="shared" si="9"/>
        <v>0</v>
      </c>
      <c r="H128" s="494">
        <f t="shared" si="9"/>
        <v>0</v>
      </c>
      <c r="I128" s="494">
        <f t="shared" si="9"/>
        <v>0</v>
      </c>
      <c r="J128" s="494">
        <f t="shared" si="9"/>
        <v>0</v>
      </c>
      <c r="K128" s="494">
        <f t="shared" si="9"/>
        <v>6</v>
      </c>
      <c r="L128" s="494">
        <f t="shared" si="9"/>
        <v>0</v>
      </c>
      <c r="M128" s="494">
        <f t="shared" si="9"/>
        <v>0</v>
      </c>
      <c r="N128" s="494">
        <f t="shared" si="9"/>
        <v>0</v>
      </c>
      <c r="O128" s="494">
        <f t="shared" si="9"/>
        <v>0</v>
      </c>
      <c r="P128" s="494">
        <f t="shared" si="9"/>
        <v>0</v>
      </c>
      <c r="Q128" s="494">
        <f t="shared" si="9"/>
        <v>0</v>
      </c>
      <c r="R128" s="494">
        <f t="shared" si="9"/>
        <v>0</v>
      </c>
      <c r="S128" s="494">
        <f t="shared" si="9"/>
        <v>0</v>
      </c>
      <c r="T128" s="494">
        <f t="shared" si="9"/>
        <v>0</v>
      </c>
      <c r="U128" s="494">
        <f t="shared" si="9"/>
        <v>0</v>
      </c>
      <c r="V128" s="494">
        <f t="shared" si="9"/>
        <v>0</v>
      </c>
      <c r="W128" s="494">
        <f t="shared" si="9"/>
        <v>0</v>
      </c>
      <c r="X128" s="494">
        <f t="shared" si="9"/>
        <v>0</v>
      </c>
      <c r="Y128" s="494">
        <f t="shared" si="9"/>
        <v>0</v>
      </c>
      <c r="Z128" s="494">
        <f t="shared" si="9"/>
        <v>0</v>
      </c>
      <c r="AA128" s="494">
        <f t="shared" si="9"/>
        <v>0</v>
      </c>
      <c r="AB128" s="494">
        <f t="shared" si="9"/>
        <v>0</v>
      </c>
      <c r="AC128" s="494">
        <f t="shared" si="9"/>
        <v>8</v>
      </c>
      <c r="AD128" s="494">
        <f t="shared" si="9"/>
        <v>8</v>
      </c>
      <c r="AE128" s="494">
        <f t="shared" si="9"/>
        <v>0</v>
      </c>
      <c r="AF128" s="494">
        <f t="shared" si="9"/>
        <v>0</v>
      </c>
      <c r="AG128" s="494">
        <f t="shared" si="9"/>
        <v>0</v>
      </c>
      <c r="AH128" s="494">
        <f t="shared" si="9"/>
        <v>0</v>
      </c>
      <c r="AI128" s="494">
        <f t="shared" si="9"/>
        <v>0</v>
      </c>
      <c r="AJ128" s="494">
        <f t="shared" si="9"/>
        <v>0</v>
      </c>
      <c r="AL128" s="6">
        <f>SUM(D129)</f>
        <v>67</v>
      </c>
    </row>
    <row r="129" spans="1:40" ht="18.600000000000001" thickBot="1" x14ac:dyDescent="0.3">
      <c r="A129" s="83"/>
      <c r="B129" s="84" t="s">
        <v>85</v>
      </c>
      <c r="C129" s="81"/>
      <c r="D129" s="77">
        <f t="shared" ref="D129:AJ129" si="10">SUM(D115:D127)</f>
        <v>67</v>
      </c>
      <c r="E129" s="122">
        <f t="shared" si="10"/>
        <v>18</v>
      </c>
      <c r="F129" s="79">
        <f t="shared" si="10"/>
        <v>3</v>
      </c>
      <c r="G129" s="77">
        <f t="shared" si="10"/>
        <v>2</v>
      </c>
      <c r="H129" s="77">
        <f t="shared" si="10"/>
        <v>5</v>
      </c>
      <c r="I129" s="77">
        <f t="shared" si="10"/>
        <v>10</v>
      </c>
      <c r="J129" s="77">
        <f t="shared" si="10"/>
        <v>1</v>
      </c>
      <c r="K129" s="77">
        <f t="shared" si="10"/>
        <v>18</v>
      </c>
      <c r="L129" s="77">
        <f t="shared" si="10"/>
        <v>23</v>
      </c>
      <c r="M129" s="77">
        <f t="shared" si="10"/>
        <v>13</v>
      </c>
      <c r="N129" s="77">
        <f t="shared" si="10"/>
        <v>1</v>
      </c>
      <c r="O129" s="77">
        <f t="shared" si="10"/>
        <v>14</v>
      </c>
      <c r="P129" s="77">
        <f t="shared" si="10"/>
        <v>0</v>
      </c>
      <c r="Q129" s="77">
        <f t="shared" si="10"/>
        <v>1</v>
      </c>
      <c r="R129" s="77">
        <f t="shared" si="10"/>
        <v>8</v>
      </c>
      <c r="S129" s="77">
        <f t="shared" si="10"/>
        <v>6</v>
      </c>
      <c r="T129" s="77">
        <f t="shared" si="10"/>
        <v>2</v>
      </c>
      <c r="U129" s="77">
        <f t="shared" si="10"/>
        <v>2</v>
      </c>
      <c r="V129" s="77">
        <f t="shared" si="10"/>
        <v>2</v>
      </c>
      <c r="W129" s="77">
        <f t="shared" si="10"/>
        <v>6</v>
      </c>
      <c r="X129" s="77">
        <f t="shared" si="10"/>
        <v>0</v>
      </c>
      <c r="Y129" s="77">
        <f t="shared" si="10"/>
        <v>10</v>
      </c>
      <c r="Z129" s="77">
        <f t="shared" si="10"/>
        <v>3</v>
      </c>
      <c r="AA129" s="77">
        <f t="shared" si="10"/>
        <v>7</v>
      </c>
      <c r="AB129" s="77">
        <f t="shared" si="10"/>
        <v>57</v>
      </c>
      <c r="AC129" s="77">
        <f t="shared" si="10"/>
        <v>68</v>
      </c>
      <c r="AD129" s="77">
        <f t="shared" si="10"/>
        <v>24</v>
      </c>
      <c r="AE129" s="77">
        <f t="shared" si="10"/>
        <v>6</v>
      </c>
      <c r="AF129" s="77">
        <f t="shared" si="10"/>
        <v>2</v>
      </c>
      <c r="AG129" s="77">
        <f t="shared" si="10"/>
        <v>0</v>
      </c>
      <c r="AH129" s="77">
        <f t="shared" si="10"/>
        <v>0</v>
      </c>
      <c r="AI129" s="77">
        <f t="shared" si="10"/>
        <v>0</v>
      </c>
      <c r="AJ129" s="77">
        <f t="shared" si="10"/>
        <v>0</v>
      </c>
      <c r="AL129" s="6">
        <f>SUM(F129+G129+H129+J129+N129+R129+S129+T129+U129+V129+W129+X129+Y129+AI129+AJ129)</f>
        <v>48</v>
      </c>
      <c r="AM129" s="6">
        <f>SUM(I129+K129+L129+M129+O129+P129+Q129+AA129+AB129+AC129+AD129+AE129+AF129+Z129)</f>
        <v>246</v>
      </c>
      <c r="AN129" s="6">
        <f>SUM(AL129:AM129)</f>
        <v>294</v>
      </c>
    </row>
    <row r="130" spans="1:40" ht="27.75" customHeight="1" thickBot="1" x14ac:dyDescent="0.3">
      <c r="A130" s="1223" t="s">
        <v>685</v>
      </c>
      <c r="B130" s="1224"/>
      <c r="C130" s="1224"/>
      <c r="D130" s="1224"/>
      <c r="E130" s="1224"/>
      <c r="F130" s="1224"/>
      <c r="G130" s="1224"/>
      <c r="H130" s="1224"/>
      <c r="I130" s="1224"/>
      <c r="J130" s="1224"/>
      <c r="K130" s="1224"/>
      <c r="L130" s="1224"/>
      <c r="M130" s="1224"/>
      <c r="N130" s="1224"/>
      <c r="O130" s="1224"/>
      <c r="P130" s="1224"/>
      <c r="Q130" s="1224"/>
      <c r="R130" s="1224"/>
      <c r="S130" s="1224"/>
      <c r="T130" s="1224"/>
      <c r="U130" s="1224"/>
      <c r="V130" s="1224"/>
      <c r="W130" s="1224"/>
      <c r="X130" s="1224"/>
      <c r="Y130" s="1224"/>
      <c r="Z130" s="1224"/>
      <c r="AA130" s="1224"/>
      <c r="AB130" s="1224"/>
      <c r="AC130" s="1224"/>
      <c r="AD130" s="1224"/>
      <c r="AE130" s="1224"/>
      <c r="AF130" s="1224"/>
      <c r="AG130" s="1224"/>
      <c r="AH130" s="1224"/>
      <c r="AI130" s="1224"/>
      <c r="AJ130" s="1225"/>
    </row>
    <row r="131" spans="1:40" ht="27.75" customHeight="1" thickBot="1" x14ac:dyDescent="0.3">
      <c r="A131" s="1206" t="s">
        <v>2007</v>
      </c>
      <c r="B131" s="1207"/>
      <c r="C131" s="1207"/>
      <c r="D131" s="1207"/>
      <c r="E131" s="1207"/>
      <c r="F131" s="1207"/>
      <c r="G131" s="1207"/>
      <c r="H131" s="1207"/>
      <c r="I131" s="1207"/>
      <c r="J131" s="1207"/>
      <c r="K131" s="1207"/>
      <c r="L131" s="1207"/>
      <c r="M131" s="1207"/>
      <c r="N131" s="1207"/>
      <c r="O131" s="1207"/>
      <c r="P131" s="1207"/>
      <c r="Q131" s="1207"/>
      <c r="R131" s="1207"/>
      <c r="S131" s="1207"/>
      <c r="T131" s="1207"/>
      <c r="U131" s="1207"/>
      <c r="V131" s="1207"/>
      <c r="W131" s="1207"/>
      <c r="X131" s="1207"/>
      <c r="Y131" s="1207"/>
      <c r="Z131" s="1207"/>
      <c r="AA131" s="1207"/>
      <c r="AB131" s="1207"/>
      <c r="AC131" s="1207"/>
      <c r="AD131" s="1207"/>
      <c r="AE131" s="1207"/>
      <c r="AF131" s="1207"/>
      <c r="AG131" s="1207"/>
      <c r="AH131" s="1207"/>
      <c r="AI131" s="1207"/>
      <c r="AJ131" s="1208"/>
    </row>
    <row r="132" spans="1:40" ht="125.25" customHeight="1" x14ac:dyDescent="0.25">
      <c r="A132" s="485">
        <v>1</v>
      </c>
      <c r="B132" s="900" t="s">
        <v>3018</v>
      </c>
      <c r="C132" s="900" t="s">
        <v>3017</v>
      </c>
      <c r="D132" s="922">
        <v>4</v>
      </c>
      <c r="E132" s="922">
        <v>1</v>
      </c>
      <c r="F132" s="922"/>
      <c r="G132" s="922"/>
      <c r="H132" s="922"/>
      <c r="I132" s="922"/>
      <c r="J132" s="922"/>
      <c r="K132" s="922">
        <v>1</v>
      </c>
      <c r="L132" s="922">
        <v>2</v>
      </c>
      <c r="M132" s="922"/>
      <c r="N132" s="922"/>
      <c r="O132" s="922"/>
      <c r="P132" s="922"/>
      <c r="Q132" s="922"/>
      <c r="R132" s="922"/>
      <c r="S132" s="922"/>
      <c r="T132" s="922"/>
      <c r="U132" s="922"/>
      <c r="V132" s="922"/>
      <c r="W132" s="922">
        <v>1</v>
      </c>
      <c r="X132" s="922"/>
      <c r="Y132" s="922">
        <v>1</v>
      </c>
      <c r="Z132" s="922"/>
      <c r="AA132" s="922"/>
      <c r="AB132" s="922">
        <v>5</v>
      </c>
      <c r="AC132" s="922">
        <v>10</v>
      </c>
      <c r="AD132" s="922">
        <v>5</v>
      </c>
      <c r="AE132" s="922"/>
      <c r="AF132" s="922"/>
      <c r="AG132" s="922"/>
      <c r="AH132" s="922"/>
      <c r="AI132" s="922"/>
      <c r="AJ132" s="922"/>
    </row>
    <row r="133" spans="1:40" ht="219" customHeight="1" x14ac:dyDescent="0.25">
      <c r="A133" s="489">
        <v>2</v>
      </c>
      <c r="B133" s="892" t="s">
        <v>3016</v>
      </c>
      <c r="C133" s="892" t="s">
        <v>3015</v>
      </c>
      <c r="D133" s="890">
        <v>28</v>
      </c>
      <c r="E133" s="890">
        <v>3</v>
      </c>
      <c r="F133" s="890"/>
      <c r="G133" s="890"/>
      <c r="H133" s="890"/>
      <c r="I133" s="890"/>
      <c r="J133" s="890"/>
      <c r="K133" s="890">
        <v>4</v>
      </c>
      <c r="L133" s="890"/>
      <c r="M133" s="890"/>
      <c r="N133" s="890"/>
      <c r="O133" s="890"/>
      <c r="P133" s="890"/>
      <c r="Q133" s="890"/>
      <c r="R133" s="890"/>
      <c r="S133" s="890"/>
      <c r="T133" s="890"/>
      <c r="U133" s="890"/>
      <c r="V133" s="890"/>
      <c r="W133" s="890">
        <v>1</v>
      </c>
      <c r="X133" s="890"/>
      <c r="Y133" s="890"/>
      <c r="Z133" s="890"/>
      <c r="AA133" s="890"/>
      <c r="AB133" s="890">
        <v>12</v>
      </c>
      <c r="AC133" s="890"/>
      <c r="AD133" s="890"/>
      <c r="AE133" s="890"/>
      <c r="AF133" s="890"/>
      <c r="AG133" s="890"/>
      <c r="AH133" s="890"/>
      <c r="AI133" s="890"/>
      <c r="AJ133" s="890"/>
    </row>
    <row r="134" spans="1:40" ht="98.25" customHeight="1" x14ac:dyDescent="0.25">
      <c r="A134" s="489">
        <v>3</v>
      </c>
      <c r="B134" s="1212" t="s">
        <v>3014</v>
      </c>
      <c r="C134" s="1212" t="s">
        <v>3013</v>
      </c>
      <c r="D134" s="1210">
        <v>30</v>
      </c>
      <c r="E134" s="1210">
        <v>3</v>
      </c>
      <c r="F134" s="1210"/>
      <c r="G134" s="1210"/>
      <c r="H134" s="1210"/>
      <c r="I134" s="1210"/>
      <c r="J134" s="1210"/>
      <c r="K134" s="1210">
        <v>5</v>
      </c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>
        <v>15</v>
      </c>
      <c r="AC134" s="1210"/>
      <c r="AD134" s="1210"/>
      <c r="AE134" s="1210"/>
      <c r="AF134" s="1210"/>
      <c r="AG134" s="1210"/>
      <c r="AH134" s="1210"/>
      <c r="AI134" s="1210"/>
      <c r="AJ134" s="1210"/>
    </row>
    <row r="135" spans="1:40" ht="41.25" customHeight="1" x14ac:dyDescent="0.25">
      <c r="A135" s="489"/>
      <c r="B135" s="1213"/>
      <c r="C135" s="1213"/>
      <c r="D135" s="1211"/>
      <c r="E135" s="1211"/>
      <c r="F135" s="1211"/>
      <c r="G135" s="1211"/>
      <c r="H135" s="1211"/>
      <c r="I135" s="1211"/>
      <c r="J135" s="1211"/>
      <c r="K135" s="1211"/>
      <c r="L135" s="1211"/>
      <c r="M135" s="1211"/>
      <c r="N135" s="1211"/>
      <c r="O135" s="1211"/>
      <c r="P135" s="1211"/>
      <c r="Q135" s="1211"/>
      <c r="R135" s="1211"/>
      <c r="S135" s="1211"/>
      <c r="T135" s="1211"/>
      <c r="U135" s="1211"/>
      <c r="V135" s="1211"/>
      <c r="W135" s="1211"/>
      <c r="X135" s="1211"/>
      <c r="Y135" s="1211"/>
      <c r="Z135" s="1211"/>
      <c r="AA135" s="1211"/>
      <c r="AB135" s="1211"/>
      <c r="AC135" s="1211"/>
      <c r="AD135" s="1211"/>
      <c r="AE135" s="1211"/>
      <c r="AF135" s="1211"/>
      <c r="AG135" s="1211"/>
      <c r="AH135" s="1211"/>
      <c r="AI135" s="1211"/>
      <c r="AJ135" s="1211"/>
    </row>
    <row r="136" spans="1:40" ht="18.600000000000001" thickBot="1" x14ac:dyDescent="0.3">
      <c r="A136" s="489">
        <v>4</v>
      </c>
      <c r="B136" s="1241" t="s">
        <v>3012</v>
      </c>
      <c r="C136" s="1241" t="s">
        <v>3011</v>
      </c>
      <c r="D136" s="1231">
        <v>4</v>
      </c>
      <c r="E136" s="1231">
        <v>1</v>
      </c>
      <c r="F136" s="1231"/>
      <c r="G136" s="1231"/>
      <c r="H136" s="1231"/>
      <c r="I136" s="1231"/>
      <c r="J136" s="1231"/>
      <c r="K136" s="1231"/>
      <c r="L136" s="1231">
        <v>2</v>
      </c>
      <c r="M136" s="1231"/>
      <c r="N136" s="1231"/>
      <c r="O136" s="1231"/>
      <c r="P136" s="1231"/>
      <c r="Q136" s="1231"/>
      <c r="R136" s="1231"/>
      <c r="S136" s="1231"/>
      <c r="T136" s="1231"/>
      <c r="U136" s="1231"/>
      <c r="V136" s="1231"/>
      <c r="W136" s="1231">
        <v>1</v>
      </c>
      <c r="X136" s="1231"/>
      <c r="Y136" s="1231"/>
      <c r="Z136" s="1231"/>
      <c r="AA136" s="1231"/>
      <c r="AB136" s="1231"/>
      <c r="AC136" s="1231">
        <v>3</v>
      </c>
      <c r="AD136" s="1231">
        <v>3</v>
      </c>
      <c r="AE136" s="1231">
        <v>2</v>
      </c>
      <c r="AF136" s="1231"/>
      <c r="AG136" s="1231"/>
      <c r="AH136" s="1231"/>
      <c r="AI136" s="1231"/>
      <c r="AJ136" s="1231"/>
    </row>
    <row r="137" spans="1:40" ht="177" customHeight="1" thickBot="1" x14ac:dyDescent="0.3">
      <c r="A137" s="83"/>
      <c r="B137" s="1242"/>
      <c r="C137" s="1242"/>
      <c r="D137" s="1232"/>
      <c r="E137" s="1232"/>
      <c r="F137" s="1232"/>
      <c r="G137" s="1232"/>
      <c r="H137" s="1232"/>
      <c r="I137" s="1232"/>
      <c r="J137" s="1232"/>
      <c r="K137" s="1232"/>
      <c r="L137" s="1232"/>
      <c r="M137" s="1232"/>
      <c r="N137" s="1232"/>
      <c r="O137" s="1232"/>
      <c r="P137" s="1232"/>
      <c r="Q137" s="1232"/>
      <c r="R137" s="1232"/>
      <c r="S137" s="1232"/>
      <c r="T137" s="1232"/>
      <c r="U137" s="1232"/>
      <c r="V137" s="1232"/>
      <c r="W137" s="1232"/>
      <c r="X137" s="1232"/>
      <c r="Y137" s="1232"/>
      <c r="Z137" s="1232"/>
      <c r="AA137" s="1232"/>
      <c r="AB137" s="1232"/>
      <c r="AC137" s="1232"/>
      <c r="AD137" s="1232"/>
      <c r="AE137" s="1232"/>
      <c r="AF137" s="1232"/>
      <c r="AG137" s="1232"/>
      <c r="AH137" s="1232"/>
      <c r="AI137" s="1232"/>
      <c r="AJ137" s="1232"/>
      <c r="AL137" s="6">
        <f>SUM(D138)</f>
        <v>66</v>
      </c>
    </row>
    <row r="138" spans="1:40" ht="34.5" customHeight="1" thickBot="1" x14ac:dyDescent="0.35">
      <c r="A138" s="929"/>
      <c r="B138" s="928" t="s">
        <v>2982</v>
      </c>
      <c r="C138" s="927"/>
      <c r="D138" s="926">
        <f t="shared" ref="D138:AJ138" si="11">SUM(D132:D137)</f>
        <v>66</v>
      </c>
      <c r="E138" s="926">
        <f t="shared" si="11"/>
        <v>8</v>
      </c>
      <c r="F138" s="926">
        <f t="shared" si="11"/>
        <v>0</v>
      </c>
      <c r="G138" s="926">
        <f t="shared" si="11"/>
        <v>0</v>
      </c>
      <c r="H138" s="926">
        <f t="shared" si="11"/>
        <v>0</v>
      </c>
      <c r="I138" s="926">
        <f t="shared" si="11"/>
        <v>0</v>
      </c>
      <c r="J138" s="926">
        <f t="shared" si="11"/>
        <v>0</v>
      </c>
      <c r="K138" s="926">
        <f t="shared" si="11"/>
        <v>10</v>
      </c>
      <c r="L138" s="926">
        <f t="shared" si="11"/>
        <v>4</v>
      </c>
      <c r="M138" s="926">
        <f t="shared" si="11"/>
        <v>0</v>
      </c>
      <c r="N138" s="926">
        <f t="shared" si="11"/>
        <v>0</v>
      </c>
      <c r="O138" s="926">
        <f t="shared" si="11"/>
        <v>0</v>
      </c>
      <c r="P138" s="926">
        <f t="shared" si="11"/>
        <v>0</v>
      </c>
      <c r="Q138" s="926">
        <f t="shared" si="11"/>
        <v>0</v>
      </c>
      <c r="R138" s="926">
        <f t="shared" si="11"/>
        <v>0</v>
      </c>
      <c r="S138" s="926">
        <f t="shared" si="11"/>
        <v>0</v>
      </c>
      <c r="T138" s="926">
        <f t="shared" si="11"/>
        <v>0</v>
      </c>
      <c r="U138" s="926">
        <f t="shared" si="11"/>
        <v>0</v>
      </c>
      <c r="V138" s="926">
        <f t="shared" si="11"/>
        <v>0</v>
      </c>
      <c r="W138" s="926">
        <f t="shared" si="11"/>
        <v>3</v>
      </c>
      <c r="X138" s="926">
        <f t="shared" si="11"/>
        <v>0</v>
      </c>
      <c r="Y138" s="926">
        <f t="shared" si="11"/>
        <v>1</v>
      </c>
      <c r="Z138" s="926">
        <f t="shared" si="11"/>
        <v>0</v>
      </c>
      <c r="AA138" s="926">
        <f t="shared" si="11"/>
        <v>0</v>
      </c>
      <c r="AB138" s="926">
        <f t="shared" si="11"/>
        <v>32</v>
      </c>
      <c r="AC138" s="926">
        <f t="shared" si="11"/>
        <v>13</v>
      </c>
      <c r="AD138" s="926">
        <f t="shared" si="11"/>
        <v>8</v>
      </c>
      <c r="AE138" s="926">
        <f t="shared" si="11"/>
        <v>2</v>
      </c>
      <c r="AF138" s="926">
        <f t="shared" si="11"/>
        <v>0</v>
      </c>
      <c r="AG138" s="926">
        <f t="shared" si="11"/>
        <v>0</v>
      </c>
      <c r="AH138" s="926">
        <f t="shared" si="11"/>
        <v>0</v>
      </c>
      <c r="AI138" s="926">
        <f t="shared" si="11"/>
        <v>0</v>
      </c>
      <c r="AJ138" s="926">
        <f t="shared" si="11"/>
        <v>0</v>
      </c>
      <c r="AL138" s="6">
        <f>SUM(F138+G138+H138+J138+N138+R138+S138+T138+U138+V138+W138+X138+Y138+AI138+AJ138)</f>
        <v>4</v>
      </c>
      <c r="AM138" s="6">
        <f>SUM(I138+K138+L138+M138+O138+P138+Q138+AA138+AB138+AC138+AD138+AE138+AF138+Z138)</f>
        <v>69</v>
      </c>
      <c r="AN138" s="6">
        <f>SUM(AL138:AM138)</f>
        <v>73</v>
      </c>
    </row>
    <row r="139" spans="1:40" ht="31.5" customHeight="1" x14ac:dyDescent="0.25">
      <c r="A139" s="1226" t="s">
        <v>686</v>
      </c>
      <c r="B139" s="1227"/>
      <c r="C139" s="1227"/>
      <c r="D139" s="1227"/>
      <c r="E139" s="1227"/>
      <c r="F139" s="1227"/>
      <c r="G139" s="1227"/>
      <c r="H139" s="1227"/>
      <c r="I139" s="1227"/>
      <c r="J139" s="1227"/>
      <c r="K139" s="1227"/>
      <c r="L139" s="1227"/>
      <c r="M139" s="1227"/>
      <c r="N139" s="1227"/>
      <c r="O139" s="1227"/>
      <c r="P139" s="1227"/>
      <c r="Q139" s="1227"/>
      <c r="R139" s="1227"/>
      <c r="S139" s="1227"/>
      <c r="T139" s="1227"/>
      <c r="U139" s="1227"/>
      <c r="V139" s="1227"/>
      <c r="W139" s="1227"/>
      <c r="X139" s="1227"/>
      <c r="Y139" s="1227"/>
      <c r="Z139" s="1227"/>
      <c r="AA139" s="1227"/>
      <c r="AB139" s="1227"/>
      <c r="AC139" s="1227"/>
      <c r="AD139" s="1227"/>
      <c r="AE139" s="1227"/>
      <c r="AF139" s="1227"/>
      <c r="AG139" s="1227"/>
      <c r="AH139" s="1227"/>
      <c r="AI139" s="1227"/>
      <c r="AJ139" s="1230"/>
    </row>
    <row r="140" spans="1:40" ht="141" customHeight="1" x14ac:dyDescent="0.25">
      <c r="A140" s="910">
        <v>1</v>
      </c>
      <c r="B140" s="892" t="s">
        <v>3010</v>
      </c>
      <c r="C140" s="892" t="s">
        <v>3009</v>
      </c>
      <c r="D140" s="891">
        <v>5</v>
      </c>
      <c r="E140" s="891">
        <v>1</v>
      </c>
      <c r="F140" s="891"/>
      <c r="G140" s="891"/>
      <c r="H140" s="891"/>
      <c r="I140" s="891"/>
      <c r="J140" s="891"/>
      <c r="K140" s="891">
        <v>1</v>
      </c>
      <c r="L140" s="891">
        <v>2</v>
      </c>
      <c r="M140" s="891"/>
      <c r="N140" s="891"/>
      <c r="O140" s="891">
        <v>2</v>
      </c>
      <c r="P140" s="891"/>
      <c r="Q140" s="891"/>
      <c r="R140" s="891"/>
      <c r="S140" s="891">
        <v>1</v>
      </c>
      <c r="T140" s="891"/>
      <c r="U140" s="891"/>
      <c r="V140" s="891">
        <v>1</v>
      </c>
      <c r="W140" s="891">
        <v>1</v>
      </c>
      <c r="X140" s="891">
        <v>1</v>
      </c>
      <c r="Y140" s="891">
        <v>1</v>
      </c>
      <c r="Z140" s="891"/>
      <c r="AA140" s="891">
        <v>1</v>
      </c>
      <c r="AB140" s="891">
        <v>5</v>
      </c>
      <c r="AC140" s="891">
        <v>30</v>
      </c>
      <c r="AD140" s="891">
        <v>10</v>
      </c>
      <c r="AE140" s="891"/>
      <c r="AF140" s="891"/>
      <c r="AG140" s="891"/>
      <c r="AH140" s="891"/>
      <c r="AI140" s="891"/>
      <c r="AJ140" s="891"/>
    </row>
    <row r="141" spans="1:40" ht="159.75" customHeight="1" x14ac:dyDescent="0.25">
      <c r="A141" s="910">
        <v>2</v>
      </c>
      <c r="B141" s="892" t="s">
        <v>3008</v>
      </c>
      <c r="C141" s="892" t="s">
        <v>3007</v>
      </c>
      <c r="D141" s="891">
        <v>5</v>
      </c>
      <c r="E141" s="891">
        <v>1</v>
      </c>
      <c r="F141" s="891"/>
      <c r="G141" s="891"/>
      <c r="H141" s="891">
        <v>1</v>
      </c>
      <c r="I141" s="891">
        <v>1</v>
      </c>
      <c r="J141" s="891"/>
      <c r="K141" s="891"/>
      <c r="L141" s="891">
        <v>4</v>
      </c>
      <c r="M141" s="891"/>
      <c r="N141" s="891"/>
      <c r="O141" s="891"/>
      <c r="P141" s="891"/>
      <c r="Q141" s="891"/>
      <c r="R141" s="891">
        <v>1</v>
      </c>
      <c r="S141" s="891">
        <v>2</v>
      </c>
      <c r="T141" s="891"/>
      <c r="U141" s="891"/>
      <c r="V141" s="891">
        <v>1</v>
      </c>
      <c r="W141" s="891">
        <v>1</v>
      </c>
      <c r="X141" s="891"/>
      <c r="Y141" s="891">
        <v>1</v>
      </c>
      <c r="Z141" s="891"/>
      <c r="AA141" s="891">
        <v>1</v>
      </c>
      <c r="AB141" s="891">
        <v>6</v>
      </c>
      <c r="AC141" s="891">
        <v>30</v>
      </c>
      <c r="AD141" s="891">
        <v>10</v>
      </c>
      <c r="AE141" s="891"/>
      <c r="AF141" s="891"/>
      <c r="AG141" s="891"/>
      <c r="AH141" s="891"/>
      <c r="AI141" s="891"/>
      <c r="AJ141" s="891"/>
    </row>
    <row r="142" spans="1:40" ht="223.5" customHeight="1" x14ac:dyDescent="0.25">
      <c r="A142" s="910">
        <v>3</v>
      </c>
      <c r="B142" s="892" t="s">
        <v>3006</v>
      </c>
      <c r="C142" s="892" t="s">
        <v>3005</v>
      </c>
      <c r="D142" s="891">
        <v>5</v>
      </c>
      <c r="E142" s="891">
        <v>1</v>
      </c>
      <c r="F142" s="891"/>
      <c r="G142" s="891"/>
      <c r="H142" s="891">
        <v>2</v>
      </c>
      <c r="I142" s="891">
        <v>1</v>
      </c>
      <c r="J142" s="891"/>
      <c r="K142" s="891">
        <v>1</v>
      </c>
      <c r="L142" s="891">
        <v>2</v>
      </c>
      <c r="M142" s="891">
        <v>1</v>
      </c>
      <c r="N142" s="891"/>
      <c r="O142" s="891">
        <v>1</v>
      </c>
      <c r="P142" s="891"/>
      <c r="Q142" s="891"/>
      <c r="R142" s="891">
        <v>2</v>
      </c>
      <c r="S142" s="891"/>
      <c r="T142" s="891"/>
      <c r="U142" s="891"/>
      <c r="V142" s="891"/>
      <c r="W142" s="891">
        <v>1</v>
      </c>
      <c r="X142" s="891"/>
      <c r="Y142" s="891">
        <v>1</v>
      </c>
      <c r="Z142" s="891"/>
      <c r="AA142" s="891"/>
      <c r="AB142" s="891">
        <v>10</v>
      </c>
      <c r="AC142" s="891">
        <v>10</v>
      </c>
      <c r="AD142" s="891">
        <v>10</v>
      </c>
      <c r="AE142" s="891"/>
      <c r="AF142" s="891"/>
      <c r="AG142" s="891"/>
      <c r="AH142" s="891"/>
      <c r="AI142" s="891"/>
      <c r="AJ142" s="891"/>
    </row>
    <row r="143" spans="1:40" ht="408.75" customHeight="1" x14ac:dyDescent="0.25">
      <c r="A143" s="910">
        <v>4</v>
      </c>
      <c r="B143" s="892" t="s">
        <v>3004</v>
      </c>
      <c r="C143" s="892" t="s">
        <v>3003</v>
      </c>
      <c r="D143" s="891">
        <v>5</v>
      </c>
      <c r="E143" s="891">
        <v>1</v>
      </c>
      <c r="F143" s="891"/>
      <c r="G143" s="891"/>
      <c r="H143" s="891"/>
      <c r="I143" s="891"/>
      <c r="J143" s="891"/>
      <c r="K143" s="891">
        <v>1</v>
      </c>
      <c r="L143" s="891">
        <v>5</v>
      </c>
      <c r="M143" s="891"/>
      <c r="N143" s="891"/>
      <c r="O143" s="891"/>
      <c r="P143" s="891"/>
      <c r="Q143" s="891"/>
      <c r="R143" s="891">
        <v>1</v>
      </c>
      <c r="S143" s="891"/>
      <c r="T143" s="891"/>
      <c r="U143" s="891"/>
      <c r="V143" s="891"/>
      <c r="W143" s="891"/>
      <c r="X143" s="891"/>
      <c r="Y143" s="891">
        <v>1</v>
      </c>
      <c r="Z143" s="891"/>
      <c r="AA143" s="891">
        <v>1</v>
      </c>
      <c r="AB143" s="891">
        <v>5</v>
      </c>
      <c r="AC143" s="891">
        <v>5</v>
      </c>
      <c r="AD143" s="891">
        <v>5</v>
      </c>
      <c r="AE143" s="891"/>
      <c r="AF143" s="891"/>
      <c r="AG143" s="891"/>
      <c r="AH143" s="891"/>
      <c r="AI143" s="891"/>
      <c r="AJ143" s="891"/>
    </row>
    <row r="144" spans="1:40" ht="159.75" customHeight="1" x14ac:dyDescent="0.25">
      <c r="A144" s="910">
        <v>5</v>
      </c>
      <c r="B144" s="892" t="s">
        <v>3002</v>
      </c>
      <c r="C144" s="892" t="s">
        <v>3001</v>
      </c>
      <c r="D144" s="891">
        <v>5</v>
      </c>
      <c r="E144" s="891">
        <v>1</v>
      </c>
      <c r="F144" s="891"/>
      <c r="G144" s="891"/>
      <c r="H144" s="891"/>
      <c r="I144" s="891"/>
      <c r="J144" s="891"/>
      <c r="K144" s="891">
        <v>1</v>
      </c>
      <c r="L144" s="891">
        <v>2</v>
      </c>
      <c r="M144" s="891"/>
      <c r="N144" s="891"/>
      <c r="O144" s="891"/>
      <c r="P144" s="891"/>
      <c r="Q144" s="891"/>
      <c r="R144" s="891">
        <v>1</v>
      </c>
      <c r="S144" s="891"/>
      <c r="T144" s="891"/>
      <c r="U144" s="891"/>
      <c r="V144" s="891"/>
      <c r="W144" s="891"/>
      <c r="X144" s="891">
        <v>1</v>
      </c>
      <c r="Y144" s="891"/>
      <c r="Z144" s="891"/>
      <c r="AA144" s="891">
        <v>1</v>
      </c>
      <c r="AB144" s="891">
        <v>2</v>
      </c>
      <c r="AC144" s="891">
        <v>5</v>
      </c>
      <c r="AD144" s="891">
        <v>5</v>
      </c>
      <c r="AE144" s="891"/>
      <c r="AF144" s="891"/>
      <c r="AG144" s="891"/>
      <c r="AH144" s="891"/>
      <c r="AI144" s="891"/>
      <c r="AJ144" s="891"/>
    </row>
    <row r="145" spans="1:40" ht="282.75" customHeight="1" x14ac:dyDescent="0.25">
      <c r="A145" s="910">
        <v>6</v>
      </c>
      <c r="B145" s="892" t="s">
        <v>3000</v>
      </c>
      <c r="C145" s="892" t="s">
        <v>2999</v>
      </c>
      <c r="D145" s="891">
        <v>5</v>
      </c>
      <c r="E145" s="891">
        <v>1</v>
      </c>
      <c r="F145" s="891"/>
      <c r="G145" s="891"/>
      <c r="H145" s="891"/>
      <c r="I145" s="891"/>
      <c r="J145" s="891"/>
      <c r="K145" s="891">
        <v>1</v>
      </c>
      <c r="L145" s="891">
        <v>4</v>
      </c>
      <c r="M145" s="891">
        <v>1</v>
      </c>
      <c r="N145" s="891"/>
      <c r="O145" s="891">
        <v>5</v>
      </c>
      <c r="P145" s="891"/>
      <c r="Q145" s="891"/>
      <c r="R145" s="891">
        <v>1</v>
      </c>
      <c r="S145" s="891">
        <v>1</v>
      </c>
      <c r="T145" s="891">
        <v>1</v>
      </c>
      <c r="U145" s="891"/>
      <c r="V145" s="891"/>
      <c r="W145" s="891">
        <v>2</v>
      </c>
      <c r="X145" s="891"/>
      <c r="Y145" s="891">
        <v>2</v>
      </c>
      <c r="Z145" s="891"/>
      <c r="AA145" s="891">
        <v>1</v>
      </c>
      <c r="AB145" s="891">
        <v>10</v>
      </c>
      <c r="AC145" s="891">
        <v>30</v>
      </c>
      <c r="AD145" s="891">
        <v>10</v>
      </c>
      <c r="AE145" s="891"/>
      <c r="AF145" s="891"/>
      <c r="AG145" s="891"/>
      <c r="AH145" s="891"/>
      <c r="AI145" s="891"/>
      <c r="AJ145" s="891"/>
    </row>
    <row r="146" spans="1:40" ht="119.25" customHeight="1" x14ac:dyDescent="0.25">
      <c r="A146" s="910">
        <v>7</v>
      </c>
      <c r="B146" s="892" t="s">
        <v>2998</v>
      </c>
      <c r="C146" s="892" t="s">
        <v>2997</v>
      </c>
      <c r="D146" s="891">
        <v>5</v>
      </c>
      <c r="E146" s="891">
        <v>1</v>
      </c>
      <c r="F146" s="891"/>
      <c r="G146" s="891"/>
      <c r="H146" s="891">
        <v>2</v>
      </c>
      <c r="I146" s="891"/>
      <c r="J146" s="891"/>
      <c r="K146" s="891">
        <v>1</v>
      </c>
      <c r="L146" s="891">
        <v>2</v>
      </c>
      <c r="M146" s="891"/>
      <c r="N146" s="891"/>
      <c r="O146" s="891"/>
      <c r="P146" s="891"/>
      <c r="Q146" s="891"/>
      <c r="R146" s="891">
        <v>2</v>
      </c>
      <c r="S146" s="891"/>
      <c r="T146" s="891"/>
      <c r="U146" s="891"/>
      <c r="V146" s="891"/>
      <c r="W146" s="891"/>
      <c r="X146" s="891">
        <v>1</v>
      </c>
      <c r="Y146" s="891">
        <v>1</v>
      </c>
      <c r="Z146" s="891"/>
      <c r="AA146" s="891">
        <v>1</v>
      </c>
      <c r="AB146" s="891">
        <v>5</v>
      </c>
      <c r="AC146" s="891">
        <v>5</v>
      </c>
      <c r="AD146" s="891">
        <v>4</v>
      </c>
      <c r="AE146" s="891"/>
      <c r="AF146" s="891"/>
      <c r="AG146" s="891"/>
      <c r="AH146" s="891"/>
      <c r="AI146" s="891"/>
      <c r="AJ146" s="891"/>
    </row>
    <row r="147" spans="1:40" ht="102" customHeight="1" x14ac:dyDescent="0.25">
      <c r="A147" s="910">
        <v>8</v>
      </c>
      <c r="B147" s="892" t="s">
        <v>2996</v>
      </c>
      <c r="C147" s="892" t="s">
        <v>2995</v>
      </c>
      <c r="D147" s="891">
        <v>3</v>
      </c>
      <c r="E147" s="891">
        <v>1</v>
      </c>
      <c r="F147" s="891"/>
      <c r="G147" s="891">
        <v>1</v>
      </c>
      <c r="H147" s="891"/>
      <c r="I147" s="891"/>
      <c r="J147" s="891"/>
      <c r="K147" s="891">
        <v>1</v>
      </c>
      <c r="L147" s="891">
        <v>3</v>
      </c>
      <c r="M147" s="891"/>
      <c r="N147" s="891"/>
      <c r="O147" s="891">
        <v>1</v>
      </c>
      <c r="P147" s="891"/>
      <c r="Q147" s="891"/>
      <c r="R147" s="891">
        <v>1</v>
      </c>
      <c r="S147" s="891">
        <v>1</v>
      </c>
      <c r="T147" s="891"/>
      <c r="U147" s="891"/>
      <c r="V147" s="891"/>
      <c r="W147" s="891">
        <v>1</v>
      </c>
      <c r="X147" s="891"/>
      <c r="Y147" s="891">
        <v>1</v>
      </c>
      <c r="Z147" s="891"/>
      <c r="AA147" s="891">
        <v>1</v>
      </c>
      <c r="AB147" s="891">
        <v>10</v>
      </c>
      <c r="AC147" s="891">
        <v>30</v>
      </c>
      <c r="AD147" s="891">
        <v>20</v>
      </c>
      <c r="AE147" s="891"/>
      <c r="AF147" s="891"/>
      <c r="AG147" s="891"/>
      <c r="AH147" s="891"/>
      <c r="AI147" s="891"/>
      <c r="AJ147" s="891"/>
    </row>
    <row r="148" spans="1:40" ht="141" customHeight="1" x14ac:dyDescent="0.25">
      <c r="A148" s="910">
        <v>9</v>
      </c>
      <c r="B148" s="892" t="s">
        <v>2994</v>
      </c>
      <c r="C148" s="892" t="s">
        <v>2993</v>
      </c>
      <c r="D148" s="891">
        <v>4</v>
      </c>
      <c r="E148" s="891">
        <v>1</v>
      </c>
      <c r="F148" s="891"/>
      <c r="G148" s="891"/>
      <c r="H148" s="891"/>
      <c r="I148" s="891"/>
      <c r="J148" s="891"/>
      <c r="K148" s="891">
        <v>1</v>
      </c>
      <c r="L148" s="891">
        <v>3</v>
      </c>
      <c r="M148" s="891">
        <v>1</v>
      </c>
      <c r="N148" s="891"/>
      <c r="O148" s="891">
        <v>1</v>
      </c>
      <c r="P148" s="891"/>
      <c r="Q148" s="891"/>
      <c r="R148" s="891">
        <v>1</v>
      </c>
      <c r="S148" s="891">
        <v>1</v>
      </c>
      <c r="T148" s="891"/>
      <c r="U148" s="891"/>
      <c r="V148" s="891"/>
      <c r="W148" s="891">
        <v>1</v>
      </c>
      <c r="X148" s="891">
        <v>1</v>
      </c>
      <c r="Y148" s="891">
        <v>1</v>
      </c>
      <c r="Z148" s="891"/>
      <c r="AA148" s="891">
        <v>2</v>
      </c>
      <c r="AB148" s="891">
        <v>8</v>
      </c>
      <c r="AC148" s="891">
        <v>30</v>
      </c>
      <c r="AD148" s="891">
        <v>20</v>
      </c>
      <c r="AE148" s="891"/>
      <c r="AF148" s="891"/>
      <c r="AG148" s="891"/>
      <c r="AH148" s="891"/>
      <c r="AI148" s="891"/>
      <c r="AJ148" s="891"/>
    </row>
    <row r="149" spans="1:40" ht="200.25" customHeight="1" x14ac:dyDescent="0.25">
      <c r="A149" s="910">
        <v>10</v>
      </c>
      <c r="B149" s="892" t="s">
        <v>2992</v>
      </c>
      <c r="C149" s="892" t="s">
        <v>2991</v>
      </c>
      <c r="D149" s="891">
        <v>5</v>
      </c>
      <c r="E149" s="891">
        <v>1</v>
      </c>
      <c r="F149" s="891"/>
      <c r="G149" s="891"/>
      <c r="H149" s="891">
        <v>1</v>
      </c>
      <c r="I149" s="891">
        <v>1</v>
      </c>
      <c r="J149" s="891"/>
      <c r="K149" s="891">
        <v>1</v>
      </c>
      <c r="L149" s="891">
        <v>5</v>
      </c>
      <c r="M149" s="891"/>
      <c r="N149" s="891"/>
      <c r="O149" s="891"/>
      <c r="P149" s="891"/>
      <c r="Q149" s="891"/>
      <c r="R149" s="891"/>
      <c r="S149" s="891">
        <v>1</v>
      </c>
      <c r="T149" s="891"/>
      <c r="U149" s="891"/>
      <c r="V149" s="891"/>
      <c r="W149" s="891">
        <v>1</v>
      </c>
      <c r="X149" s="891"/>
      <c r="Y149" s="891">
        <v>1</v>
      </c>
      <c r="Z149" s="891"/>
      <c r="AA149" s="891">
        <v>1</v>
      </c>
      <c r="AB149" s="891">
        <v>5</v>
      </c>
      <c r="AC149" s="891">
        <v>10</v>
      </c>
      <c r="AD149" s="891">
        <v>10</v>
      </c>
      <c r="AE149" s="891"/>
      <c r="AF149" s="891"/>
      <c r="AG149" s="891"/>
      <c r="AH149" s="891"/>
      <c r="AI149" s="891"/>
      <c r="AJ149" s="891"/>
    </row>
    <row r="150" spans="1:40" ht="408.75" customHeight="1" x14ac:dyDescent="0.25">
      <c r="A150" s="910">
        <v>11</v>
      </c>
      <c r="B150" s="892" t="s">
        <v>2990</v>
      </c>
      <c r="C150" s="892" t="s">
        <v>2989</v>
      </c>
      <c r="D150" s="891">
        <v>5</v>
      </c>
      <c r="E150" s="891">
        <v>1</v>
      </c>
      <c r="F150" s="891"/>
      <c r="G150" s="891">
        <v>1</v>
      </c>
      <c r="H150" s="891"/>
      <c r="I150" s="891">
        <v>2</v>
      </c>
      <c r="J150" s="891"/>
      <c r="K150" s="891">
        <v>1</v>
      </c>
      <c r="L150" s="891">
        <v>5</v>
      </c>
      <c r="M150" s="891">
        <v>1</v>
      </c>
      <c r="N150" s="891"/>
      <c r="O150" s="891">
        <v>5</v>
      </c>
      <c r="P150" s="891"/>
      <c r="Q150" s="891"/>
      <c r="R150" s="891">
        <v>1</v>
      </c>
      <c r="S150" s="891"/>
      <c r="T150" s="891"/>
      <c r="U150" s="891">
        <v>1</v>
      </c>
      <c r="V150" s="891"/>
      <c r="W150" s="891">
        <v>1</v>
      </c>
      <c r="X150" s="891"/>
      <c r="Y150" s="891">
        <v>2</v>
      </c>
      <c r="Z150" s="891">
        <v>1</v>
      </c>
      <c r="AA150" s="891"/>
      <c r="AB150" s="891">
        <v>10</v>
      </c>
      <c r="AC150" s="891">
        <v>30</v>
      </c>
      <c r="AD150" s="891">
        <v>20</v>
      </c>
      <c r="AE150" s="891"/>
      <c r="AF150" s="891"/>
      <c r="AG150" s="891"/>
      <c r="AH150" s="891"/>
      <c r="AI150" s="891"/>
      <c r="AJ150" s="891"/>
    </row>
    <row r="151" spans="1:40" ht="183.75" customHeight="1" x14ac:dyDescent="0.25">
      <c r="A151" s="910">
        <v>12</v>
      </c>
      <c r="B151" s="892" t="s">
        <v>2988</v>
      </c>
      <c r="C151" s="892" t="s">
        <v>2987</v>
      </c>
      <c r="D151" s="891">
        <v>5</v>
      </c>
      <c r="E151" s="891">
        <v>1</v>
      </c>
      <c r="F151" s="891"/>
      <c r="G151" s="891"/>
      <c r="H151" s="891"/>
      <c r="I151" s="891"/>
      <c r="J151" s="891"/>
      <c r="K151" s="891">
        <v>1</v>
      </c>
      <c r="L151" s="891">
        <v>3</v>
      </c>
      <c r="M151" s="891"/>
      <c r="N151" s="891"/>
      <c r="O151" s="891"/>
      <c r="P151" s="891"/>
      <c r="Q151" s="891"/>
      <c r="R151" s="891"/>
      <c r="S151" s="891"/>
      <c r="T151" s="891"/>
      <c r="U151" s="891"/>
      <c r="V151" s="891"/>
      <c r="W151" s="891"/>
      <c r="X151" s="891"/>
      <c r="Y151" s="891">
        <v>2</v>
      </c>
      <c r="Z151" s="891"/>
      <c r="AA151" s="891"/>
      <c r="AB151" s="891">
        <v>5</v>
      </c>
      <c r="AC151" s="891">
        <v>5</v>
      </c>
      <c r="AD151" s="891">
        <v>5</v>
      </c>
      <c r="AE151" s="891"/>
      <c r="AF151" s="891"/>
      <c r="AG151" s="891"/>
      <c r="AH151" s="891"/>
      <c r="AI151" s="891"/>
      <c r="AJ151" s="891"/>
    </row>
    <row r="152" spans="1:40" ht="203.25" customHeight="1" x14ac:dyDescent="0.25">
      <c r="A152" s="910">
        <v>13</v>
      </c>
      <c r="B152" s="892" t="s">
        <v>2986</v>
      </c>
      <c r="C152" s="892" t="s">
        <v>2985</v>
      </c>
      <c r="D152" s="891">
        <v>4</v>
      </c>
      <c r="E152" s="891">
        <v>1</v>
      </c>
      <c r="F152" s="891"/>
      <c r="G152" s="891"/>
      <c r="H152" s="891"/>
      <c r="I152" s="891"/>
      <c r="J152" s="891"/>
      <c r="K152" s="891">
        <v>1</v>
      </c>
      <c r="L152" s="891">
        <v>5</v>
      </c>
      <c r="M152" s="891"/>
      <c r="N152" s="891"/>
      <c r="O152" s="891"/>
      <c r="P152" s="891"/>
      <c r="Q152" s="891"/>
      <c r="R152" s="891"/>
      <c r="S152" s="891"/>
      <c r="T152" s="891"/>
      <c r="U152" s="891"/>
      <c r="V152" s="891"/>
      <c r="W152" s="891">
        <v>1</v>
      </c>
      <c r="X152" s="891">
        <v>1</v>
      </c>
      <c r="Y152" s="891">
        <v>1</v>
      </c>
      <c r="Z152" s="891"/>
      <c r="AA152" s="891">
        <v>1</v>
      </c>
      <c r="AB152" s="891">
        <v>10</v>
      </c>
      <c r="AC152" s="891">
        <v>30</v>
      </c>
      <c r="AD152" s="891">
        <v>20</v>
      </c>
      <c r="AE152" s="891"/>
      <c r="AF152" s="891"/>
      <c r="AG152" s="891"/>
      <c r="AH152" s="891"/>
      <c r="AI152" s="891"/>
      <c r="AJ152" s="891"/>
    </row>
    <row r="153" spans="1:40" ht="408.75" customHeight="1" x14ac:dyDescent="0.25">
      <c r="A153" s="925">
        <v>14</v>
      </c>
      <c r="B153" s="896" t="s">
        <v>2984</v>
      </c>
      <c r="C153" s="896" t="s">
        <v>2983</v>
      </c>
      <c r="D153" s="924">
        <v>10</v>
      </c>
      <c r="E153" s="924">
        <v>2</v>
      </c>
      <c r="F153" s="924">
        <v>1</v>
      </c>
      <c r="G153" s="924">
        <v>2</v>
      </c>
      <c r="H153" s="924">
        <v>1</v>
      </c>
      <c r="I153" s="924">
        <v>2</v>
      </c>
      <c r="J153" s="924"/>
      <c r="K153" s="924">
        <v>2</v>
      </c>
      <c r="L153" s="924">
        <v>2</v>
      </c>
      <c r="M153" s="924">
        <v>2</v>
      </c>
      <c r="N153" s="924"/>
      <c r="O153" s="924">
        <v>2</v>
      </c>
      <c r="P153" s="924"/>
      <c r="Q153" s="924"/>
      <c r="R153" s="924"/>
      <c r="S153" s="924">
        <v>2</v>
      </c>
      <c r="T153" s="924"/>
      <c r="U153" s="924"/>
      <c r="V153" s="924">
        <v>1</v>
      </c>
      <c r="W153" s="924"/>
      <c r="X153" s="924"/>
      <c r="Y153" s="924">
        <v>1</v>
      </c>
      <c r="Z153" s="924"/>
      <c r="AA153" s="924">
        <v>1</v>
      </c>
      <c r="AB153" s="924">
        <v>7</v>
      </c>
      <c r="AC153" s="924">
        <v>10</v>
      </c>
      <c r="AD153" s="924">
        <v>5</v>
      </c>
      <c r="AE153" s="924">
        <v>1</v>
      </c>
      <c r="AF153" s="924">
        <v>1</v>
      </c>
      <c r="AG153" s="924"/>
      <c r="AH153" s="924"/>
      <c r="AI153" s="924"/>
      <c r="AJ153" s="924"/>
      <c r="AL153" s="6">
        <f>SUM(D154)</f>
        <v>71</v>
      </c>
    </row>
    <row r="154" spans="1:40" ht="37.5" customHeight="1" x14ac:dyDescent="0.25">
      <c r="A154" s="910"/>
      <c r="B154" s="891" t="s">
        <v>2982</v>
      </c>
      <c r="C154" s="891"/>
      <c r="D154" s="891">
        <f t="shared" ref="D154:AG154" si="12">SUM(D140:D153)</f>
        <v>71</v>
      </c>
      <c r="E154" s="891">
        <f t="shared" si="12"/>
        <v>15</v>
      </c>
      <c r="F154" s="891">
        <f t="shared" si="12"/>
        <v>1</v>
      </c>
      <c r="G154" s="891">
        <f t="shared" si="12"/>
        <v>4</v>
      </c>
      <c r="H154" s="891">
        <f t="shared" si="12"/>
        <v>7</v>
      </c>
      <c r="I154" s="891">
        <f t="shared" si="12"/>
        <v>7</v>
      </c>
      <c r="J154" s="891">
        <f t="shared" si="12"/>
        <v>0</v>
      </c>
      <c r="K154" s="891">
        <f t="shared" si="12"/>
        <v>14</v>
      </c>
      <c r="L154" s="891">
        <f t="shared" si="12"/>
        <v>47</v>
      </c>
      <c r="M154" s="891">
        <f t="shared" si="12"/>
        <v>6</v>
      </c>
      <c r="N154" s="891">
        <f t="shared" si="12"/>
        <v>0</v>
      </c>
      <c r="O154" s="891">
        <f t="shared" si="12"/>
        <v>17</v>
      </c>
      <c r="P154" s="891">
        <f t="shared" si="12"/>
        <v>0</v>
      </c>
      <c r="Q154" s="891">
        <f t="shared" si="12"/>
        <v>0</v>
      </c>
      <c r="R154" s="891">
        <f t="shared" si="12"/>
        <v>11</v>
      </c>
      <c r="S154" s="891">
        <f t="shared" si="12"/>
        <v>9</v>
      </c>
      <c r="T154" s="891">
        <f t="shared" si="12"/>
        <v>1</v>
      </c>
      <c r="U154" s="891">
        <f t="shared" si="12"/>
        <v>1</v>
      </c>
      <c r="V154" s="891">
        <f t="shared" si="12"/>
        <v>3</v>
      </c>
      <c r="W154" s="891">
        <f t="shared" si="12"/>
        <v>10</v>
      </c>
      <c r="X154" s="891">
        <f t="shared" si="12"/>
        <v>5</v>
      </c>
      <c r="Y154" s="891">
        <f t="shared" si="12"/>
        <v>16</v>
      </c>
      <c r="Z154" s="891">
        <f t="shared" si="12"/>
        <v>1</v>
      </c>
      <c r="AA154" s="891">
        <f t="shared" si="12"/>
        <v>12</v>
      </c>
      <c r="AB154" s="891">
        <f t="shared" si="12"/>
        <v>98</v>
      </c>
      <c r="AC154" s="891">
        <f t="shared" si="12"/>
        <v>260</v>
      </c>
      <c r="AD154" s="891">
        <f t="shared" si="12"/>
        <v>154</v>
      </c>
      <c r="AE154" s="891">
        <f t="shared" si="12"/>
        <v>1</v>
      </c>
      <c r="AF154" s="891">
        <f t="shared" si="12"/>
        <v>1</v>
      </c>
      <c r="AG154" s="891">
        <f t="shared" si="12"/>
        <v>0</v>
      </c>
      <c r="AH154" s="891"/>
      <c r="AI154" s="891"/>
      <c r="AJ154" s="891"/>
      <c r="AL154" s="6">
        <f>SUM(F154+G154+H154+J154+N154+R154+S154+T154+U154+V154+W154+X154+Y154+AI154+AJ154)</f>
        <v>68</v>
      </c>
      <c r="AM154" s="6">
        <f>SUM(I154+K154+L154+M154+O154+P154+Q154+AA154+AB154+AC154+AD154+AE154+AF154+Z154)</f>
        <v>618</v>
      </c>
      <c r="AN154" s="6">
        <f>SUM(AL154:AM154)</f>
        <v>686</v>
      </c>
    </row>
    <row r="155" spans="1:40" ht="33" customHeight="1" thickBot="1" x14ac:dyDescent="0.3">
      <c r="A155" s="1244" t="s">
        <v>687</v>
      </c>
      <c r="B155" s="1243"/>
      <c r="C155" s="1243"/>
      <c r="D155" s="1243"/>
      <c r="E155" s="1243"/>
      <c r="F155" s="1243"/>
      <c r="G155" s="1243"/>
      <c r="H155" s="1243"/>
      <c r="I155" s="1243"/>
      <c r="J155" s="1243"/>
      <c r="K155" s="1243"/>
      <c r="L155" s="1243"/>
      <c r="M155" s="1243"/>
      <c r="N155" s="1243"/>
      <c r="O155" s="1243"/>
      <c r="P155" s="1243"/>
      <c r="Q155" s="1243"/>
      <c r="R155" s="1243"/>
      <c r="S155" s="1243"/>
      <c r="T155" s="1243"/>
      <c r="U155" s="1243"/>
      <c r="V155" s="1243"/>
      <c r="W155" s="1243"/>
      <c r="X155" s="1243"/>
      <c r="Y155" s="1243"/>
      <c r="Z155" s="1243"/>
      <c r="AA155" s="1243"/>
      <c r="AB155" s="1243"/>
      <c r="AC155" s="1243"/>
      <c r="AD155" s="1243"/>
      <c r="AE155" s="1243"/>
      <c r="AF155" s="1243"/>
      <c r="AG155" s="1243"/>
      <c r="AH155" s="1243"/>
      <c r="AI155" s="1243"/>
      <c r="AJ155" s="1245"/>
    </row>
    <row r="156" spans="1:40" ht="81.75" customHeight="1" x14ac:dyDescent="0.25">
      <c r="A156" s="901">
        <v>1</v>
      </c>
      <c r="B156" s="900" t="s">
        <v>2981</v>
      </c>
      <c r="C156" s="900" t="s">
        <v>2972</v>
      </c>
      <c r="D156" s="922">
        <v>3</v>
      </c>
      <c r="E156" s="922"/>
      <c r="F156" s="923"/>
      <c r="G156" s="922"/>
      <c r="H156" s="922">
        <v>1</v>
      </c>
      <c r="I156" s="922">
        <v>1</v>
      </c>
      <c r="J156" s="922"/>
      <c r="K156" s="922">
        <v>1</v>
      </c>
      <c r="L156" s="922">
        <v>2</v>
      </c>
      <c r="M156" s="922">
        <v>1</v>
      </c>
      <c r="N156" s="922"/>
      <c r="O156" s="922">
        <v>1</v>
      </c>
      <c r="P156" s="922"/>
      <c r="Q156" s="922"/>
      <c r="R156" s="922">
        <v>1</v>
      </c>
      <c r="S156" s="922">
        <v>1</v>
      </c>
      <c r="T156" s="922"/>
      <c r="U156" s="922"/>
      <c r="V156" s="922">
        <v>1</v>
      </c>
      <c r="W156" s="922">
        <v>1</v>
      </c>
      <c r="X156" s="922"/>
      <c r="Y156" s="922">
        <v>1</v>
      </c>
      <c r="Z156" s="922"/>
      <c r="AA156" s="922">
        <v>1</v>
      </c>
      <c r="AB156" s="922">
        <v>5</v>
      </c>
      <c r="AC156" s="922">
        <v>5</v>
      </c>
      <c r="AD156" s="922">
        <v>2</v>
      </c>
      <c r="AE156" s="922">
        <v>2</v>
      </c>
      <c r="AF156" s="922"/>
      <c r="AG156" s="922"/>
      <c r="AH156" s="922"/>
      <c r="AI156" s="922">
        <v>1</v>
      </c>
      <c r="AJ156" s="922"/>
    </row>
    <row r="157" spans="1:40" ht="105" customHeight="1" x14ac:dyDescent="0.25">
      <c r="A157" s="898">
        <v>2</v>
      </c>
      <c r="B157" s="892" t="s">
        <v>2980</v>
      </c>
      <c r="C157" s="892" t="s">
        <v>2972</v>
      </c>
      <c r="D157" s="890">
        <v>4</v>
      </c>
      <c r="E157" s="890"/>
      <c r="F157" s="921"/>
      <c r="G157" s="890"/>
      <c r="H157" s="890">
        <v>1</v>
      </c>
      <c r="I157" s="890">
        <v>1</v>
      </c>
      <c r="J157" s="890"/>
      <c r="K157" s="890">
        <v>1</v>
      </c>
      <c r="L157" s="890">
        <v>3</v>
      </c>
      <c r="M157" s="890">
        <v>1</v>
      </c>
      <c r="N157" s="890"/>
      <c r="O157" s="890">
        <v>1</v>
      </c>
      <c r="P157" s="890"/>
      <c r="Q157" s="890"/>
      <c r="R157" s="890"/>
      <c r="S157" s="890">
        <v>1</v>
      </c>
      <c r="T157" s="890"/>
      <c r="U157" s="890"/>
      <c r="V157" s="890">
        <v>1</v>
      </c>
      <c r="W157" s="890">
        <v>1</v>
      </c>
      <c r="X157" s="890"/>
      <c r="Y157" s="890">
        <v>1</v>
      </c>
      <c r="Z157" s="890"/>
      <c r="AA157" s="890">
        <v>1</v>
      </c>
      <c r="AB157" s="890">
        <v>5</v>
      </c>
      <c r="AC157" s="890">
        <v>5</v>
      </c>
      <c r="AD157" s="890">
        <v>7</v>
      </c>
      <c r="AE157" s="890"/>
      <c r="AF157" s="890"/>
      <c r="AG157" s="890"/>
      <c r="AH157" s="890"/>
      <c r="AI157" s="890"/>
      <c r="AJ157" s="890"/>
    </row>
    <row r="158" spans="1:40" ht="81.75" customHeight="1" x14ac:dyDescent="0.25">
      <c r="A158" s="920">
        <v>3</v>
      </c>
      <c r="B158" s="916" t="s">
        <v>2979</v>
      </c>
      <c r="C158" s="916" t="s">
        <v>2978</v>
      </c>
      <c r="D158" s="918">
        <v>2</v>
      </c>
      <c r="E158" s="918"/>
      <c r="F158" s="919"/>
      <c r="G158" s="918"/>
      <c r="H158" s="918">
        <v>1</v>
      </c>
      <c r="I158" s="918"/>
      <c r="J158" s="918"/>
      <c r="K158" s="918">
        <v>1</v>
      </c>
      <c r="L158" s="918">
        <v>3</v>
      </c>
      <c r="M158" s="918">
        <v>1</v>
      </c>
      <c r="N158" s="918"/>
      <c r="O158" s="918">
        <v>1</v>
      </c>
      <c r="P158" s="918"/>
      <c r="Q158" s="918"/>
      <c r="R158" s="918">
        <v>1</v>
      </c>
      <c r="S158" s="918"/>
      <c r="T158" s="918"/>
      <c r="U158" s="918"/>
      <c r="V158" s="918"/>
      <c r="W158" s="918"/>
      <c r="X158" s="918"/>
      <c r="Y158" s="918">
        <v>1</v>
      </c>
      <c r="Z158" s="918"/>
      <c r="AA158" s="918">
        <v>1</v>
      </c>
      <c r="AB158" s="918">
        <v>5</v>
      </c>
      <c r="AC158" s="918">
        <v>10</v>
      </c>
      <c r="AD158" s="918">
        <v>5</v>
      </c>
      <c r="AE158" s="918"/>
      <c r="AF158" s="918"/>
      <c r="AG158" s="918"/>
      <c r="AH158" s="918"/>
      <c r="AI158" s="918">
        <v>1</v>
      </c>
      <c r="AJ158" s="918"/>
    </row>
    <row r="159" spans="1:40" ht="122.25" customHeight="1" x14ac:dyDescent="0.25">
      <c r="A159" s="897">
        <v>4</v>
      </c>
      <c r="B159" s="892" t="s">
        <v>2977</v>
      </c>
      <c r="C159" s="892" t="s">
        <v>2972</v>
      </c>
      <c r="D159" s="911">
        <v>3</v>
      </c>
      <c r="E159" s="911"/>
      <c r="F159" s="912"/>
      <c r="G159" s="911">
        <v>1</v>
      </c>
      <c r="H159" s="911">
        <v>1</v>
      </c>
      <c r="I159" s="911">
        <v>1</v>
      </c>
      <c r="J159" s="911"/>
      <c r="K159" s="911">
        <v>1</v>
      </c>
      <c r="L159" s="911">
        <v>3</v>
      </c>
      <c r="M159" s="911">
        <v>1</v>
      </c>
      <c r="N159" s="911"/>
      <c r="O159" s="911">
        <v>5</v>
      </c>
      <c r="P159" s="911"/>
      <c r="Q159" s="911"/>
      <c r="R159" s="911">
        <v>1</v>
      </c>
      <c r="S159" s="911"/>
      <c r="T159" s="911"/>
      <c r="U159" s="911"/>
      <c r="V159" s="911">
        <v>1</v>
      </c>
      <c r="W159" s="911">
        <v>1</v>
      </c>
      <c r="X159" s="911"/>
      <c r="Y159" s="911">
        <v>1</v>
      </c>
      <c r="Z159" s="911"/>
      <c r="AA159" s="911">
        <v>1</v>
      </c>
      <c r="AB159" s="911">
        <v>5</v>
      </c>
      <c r="AC159" s="911">
        <v>10</v>
      </c>
      <c r="AD159" s="911">
        <v>5</v>
      </c>
      <c r="AE159" s="911"/>
      <c r="AF159" s="911"/>
      <c r="AG159" s="911"/>
      <c r="AH159" s="911"/>
      <c r="AI159" s="911">
        <v>1</v>
      </c>
      <c r="AJ159" s="911">
        <v>1</v>
      </c>
    </row>
    <row r="160" spans="1:40" ht="99" customHeight="1" x14ac:dyDescent="0.25">
      <c r="A160" s="897">
        <v>5</v>
      </c>
      <c r="B160" s="896" t="s">
        <v>2976</v>
      </c>
      <c r="C160" s="892" t="s">
        <v>2972</v>
      </c>
      <c r="D160" s="911">
        <v>3</v>
      </c>
      <c r="E160" s="911"/>
      <c r="F160" s="912"/>
      <c r="G160" s="911"/>
      <c r="H160" s="911">
        <v>1</v>
      </c>
      <c r="I160" s="911">
        <v>1</v>
      </c>
      <c r="J160" s="911"/>
      <c r="K160" s="911">
        <v>2</v>
      </c>
      <c r="L160" s="911">
        <v>2</v>
      </c>
      <c r="M160" s="911">
        <v>2</v>
      </c>
      <c r="N160" s="911"/>
      <c r="O160" s="911">
        <v>5</v>
      </c>
      <c r="P160" s="911"/>
      <c r="Q160" s="911"/>
      <c r="R160" s="911">
        <v>1</v>
      </c>
      <c r="S160" s="911"/>
      <c r="T160" s="911">
        <v>1</v>
      </c>
      <c r="U160" s="911"/>
      <c r="V160" s="911"/>
      <c r="W160" s="911"/>
      <c r="X160" s="911"/>
      <c r="Y160" s="911">
        <v>1</v>
      </c>
      <c r="Z160" s="911"/>
      <c r="AA160" s="911">
        <v>1</v>
      </c>
      <c r="AB160" s="911">
        <v>10</v>
      </c>
      <c r="AC160" s="911">
        <v>30</v>
      </c>
      <c r="AD160" s="911">
        <v>10</v>
      </c>
      <c r="AE160" s="911"/>
      <c r="AF160" s="911"/>
      <c r="AG160" s="911"/>
      <c r="AH160" s="911"/>
      <c r="AI160" s="911"/>
      <c r="AJ160" s="911"/>
    </row>
    <row r="161" spans="1:40" ht="105.75" customHeight="1" x14ac:dyDescent="0.25">
      <c r="A161" s="913">
        <v>6</v>
      </c>
      <c r="B161" s="916" t="s">
        <v>2975</v>
      </c>
      <c r="C161" s="916" t="s">
        <v>2972</v>
      </c>
      <c r="D161" s="914">
        <v>5</v>
      </c>
      <c r="E161" s="914"/>
      <c r="F161" s="915"/>
      <c r="G161" s="914"/>
      <c r="H161" s="914">
        <v>1</v>
      </c>
      <c r="I161" s="914"/>
      <c r="J161" s="914"/>
      <c r="K161" s="914">
        <v>1</v>
      </c>
      <c r="L161" s="914">
        <v>5</v>
      </c>
      <c r="M161" s="914">
        <v>1</v>
      </c>
      <c r="N161" s="914"/>
      <c r="O161" s="914">
        <v>1</v>
      </c>
      <c r="P161" s="914"/>
      <c r="Q161" s="914"/>
      <c r="R161" s="914">
        <v>2</v>
      </c>
      <c r="S161" s="914">
        <v>2</v>
      </c>
      <c r="T161" s="914"/>
      <c r="U161" s="914"/>
      <c r="V161" s="914"/>
      <c r="W161" s="914">
        <v>1</v>
      </c>
      <c r="X161" s="914"/>
      <c r="Y161" s="914">
        <v>1</v>
      </c>
      <c r="Z161" s="914"/>
      <c r="AA161" s="914">
        <v>1</v>
      </c>
      <c r="AB161" s="914">
        <v>5</v>
      </c>
      <c r="AC161" s="914">
        <v>5</v>
      </c>
      <c r="AD161" s="914">
        <v>5</v>
      </c>
      <c r="AE161" s="914">
        <v>5</v>
      </c>
      <c r="AF161" s="914"/>
      <c r="AG161" s="914"/>
      <c r="AH161" s="914"/>
      <c r="AI161" s="914"/>
      <c r="AJ161" s="914"/>
    </row>
    <row r="162" spans="1:40" ht="82.5" customHeight="1" x14ac:dyDescent="0.25">
      <c r="A162" s="913">
        <v>7</v>
      </c>
      <c r="B162" s="917" t="s">
        <v>2974</v>
      </c>
      <c r="C162" s="916" t="s">
        <v>2972</v>
      </c>
      <c r="D162" s="914">
        <v>3</v>
      </c>
      <c r="E162" s="914"/>
      <c r="F162" s="915"/>
      <c r="G162" s="914"/>
      <c r="H162" s="914">
        <v>1</v>
      </c>
      <c r="I162" s="914">
        <v>1</v>
      </c>
      <c r="J162" s="914"/>
      <c r="K162" s="914">
        <v>1</v>
      </c>
      <c r="L162" s="914">
        <v>2</v>
      </c>
      <c r="M162" s="914">
        <v>1</v>
      </c>
      <c r="N162" s="914"/>
      <c r="O162" s="914">
        <v>1</v>
      </c>
      <c r="P162" s="914"/>
      <c r="Q162" s="914"/>
      <c r="R162" s="914">
        <v>1</v>
      </c>
      <c r="S162" s="914">
        <v>1</v>
      </c>
      <c r="T162" s="914"/>
      <c r="U162" s="914"/>
      <c r="V162" s="914">
        <v>1</v>
      </c>
      <c r="W162" s="914">
        <v>1</v>
      </c>
      <c r="X162" s="914"/>
      <c r="Y162" s="914">
        <v>1</v>
      </c>
      <c r="Z162" s="914"/>
      <c r="AA162" s="914">
        <v>1</v>
      </c>
      <c r="AB162" s="914">
        <v>5</v>
      </c>
      <c r="AC162" s="914">
        <v>5</v>
      </c>
      <c r="AD162" s="914">
        <v>2</v>
      </c>
      <c r="AE162" s="914">
        <v>2</v>
      </c>
      <c r="AF162" s="914"/>
      <c r="AG162" s="914"/>
      <c r="AH162" s="914"/>
      <c r="AI162" s="914">
        <v>1</v>
      </c>
      <c r="AJ162" s="914"/>
    </row>
    <row r="163" spans="1:40" ht="102.75" customHeight="1" x14ac:dyDescent="0.25">
      <c r="A163" s="913">
        <v>8</v>
      </c>
      <c r="B163" s="896" t="s">
        <v>2973</v>
      </c>
      <c r="C163" s="896" t="s">
        <v>2972</v>
      </c>
      <c r="D163" s="911">
        <v>1</v>
      </c>
      <c r="E163" s="911"/>
      <c r="F163" s="912"/>
      <c r="G163" s="911"/>
      <c r="H163" s="911">
        <v>1</v>
      </c>
      <c r="I163" s="911">
        <v>1</v>
      </c>
      <c r="J163" s="911"/>
      <c r="K163" s="911">
        <v>1</v>
      </c>
      <c r="L163" s="911">
        <v>1</v>
      </c>
      <c r="M163" s="911">
        <v>1</v>
      </c>
      <c r="N163" s="911"/>
      <c r="O163" s="911">
        <v>1</v>
      </c>
      <c r="P163" s="911"/>
      <c r="Q163" s="911"/>
      <c r="R163" s="911">
        <v>1</v>
      </c>
      <c r="S163" s="911"/>
      <c r="T163" s="911"/>
      <c r="U163" s="911"/>
      <c r="V163" s="911"/>
      <c r="W163" s="911"/>
      <c r="X163" s="911"/>
      <c r="Y163" s="911">
        <v>1</v>
      </c>
      <c r="Z163" s="911"/>
      <c r="AA163" s="911">
        <v>1</v>
      </c>
      <c r="AB163" s="911">
        <v>5</v>
      </c>
      <c r="AC163" s="911">
        <v>5</v>
      </c>
      <c r="AD163" s="911">
        <v>5</v>
      </c>
      <c r="AE163" s="911"/>
      <c r="AF163" s="911"/>
      <c r="AG163" s="911"/>
      <c r="AH163" s="911"/>
      <c r="AI163" s="911"/>
      <c r="AJ163" s="911"/>
      <c r="AL163" s="6">
        <f>SUM(D164)</f>
        <v>24</v>
      </c>
    </row>
    <row r="164" spans="1:40" ht="47.25" customHeight="1" x14ac:dyDescent="0.25">
      <c r="A164" s="739"/>
      <c r="B164" s="752" t="s">
        <v>85</v>
      </c>
      <c r="C164" s="531"/>
      <c r="D164" s="739">
        <f t="shared" ref="D164:AJ164" si="13">SUM(D156:D163)</f>
        <v>24</v>
      </c>
      <c r="E164" s="739">
        <f t="shared" si="13"/>
        <v>0</v>
      </c>
      <c r="F164" s="739">
        <f t="shared" si="13"/>
        <v>0</v>
      </c>
      <c r="G164" s="739">
        <f t="shared" si="13"/>
        <v>1</v>
      </c>
      <c r="H164" s="739">
        <f t="shared" si="13"/>
        <v>8</v>
      </c>
      <c r="I164" s="739">
        <f t="shared" si="13"/>
        <v>6</v>
      </c>
      <c r="J164" s="739">
        <f t="shared" si="13"/>
        <v>0</v>
      </c>
      <c r="K164" s="739">
        <f t="shared" si="13"/>
        <v>9</v>
      </c>
      <c r="L164" s="739">
        <f t="shared" si="13"/>
        <v>21</v>
      </c>
      <c r="M164" s="739">
        <f t="shared" si="13"/>
        <v>9</v>
      </c>
      <c r="N164" s="739">
        <f t="shared" si="13"/>
        <v>0</v>
      </c>
      <c r="O164" s="739">
        <f t="shared" si="13"/>
        <v>16</v>
      </c>
      <c r="P164" s="739">
        <f t="shared" si="13"/>
        <v>0</v>
      </c>
      <c r="Q164" s="739">
        <f t="shared" si="13"/>
        <v>0</v>
      </c>
      <c r="R164" s="739">
        <f t="shared" si="13"/>
        <v>8</v>
      </c>
      <c r="S164" s="739">
        <f t="shared" si="13"/>
        <v>5</v>
      </c>
      <c r="T164" s="739">
        <f t="shared" si="13"/>
        <v>1</v>
      </c>
      <c r="U164" s="739">
        <f t="shared" si="13"/>
        <v>0</v>
      </c>
      <c r="V164" s="739">
        <f t="shared" si="13"/>
        <v>4</v>
      </c>
      <c r="W164" s="739">
        <f t="shared" si="13"/>
        <v>5</v>
      </c>
      <c r="X164" s="739">
        <f t="shared" si="13"/>
        <v>0</v>
      </c>
      <c r="Y164" s="739">
        <f t="shared" si="13"/>
        <v>8</v>
      </c>
      <c r="Z164" s="739">
        <f t="shared" si="13"/>
        <v>0</v>
      </c>
      <c r="AA164" s="739">
        <f t="shared" si="13"/>
        <v>8</v>
      </c>
      <c r="AB164" s="739">
        <f t="shared" si="13"/>
        <v>45</v>
      </c>
      <c r="AC164" s="739">
        <f t="shared" si="13"/>
        <v>75</v>
      </c>
      <c r="AD164" s="739">
        <f t="shared" si="13"/>
        <v>41</v>
      </c>
      <c r="AE164" s="739">
        <f t="shared" si="13"/>
        <v>9</v>
      </c>
      <c r="AF164" s="739">
        <f t="shared" si="13"/>
        <v>0</v>
      </c>
      <c r="AG164" s="739">
        <f t="shared" si="13"/>
        <v>0</v>
      </c>
      <c r="AH164" s="739">
        <f t="shared" si="13"/>
        <v>0</v>
      </c>
      <c r="AI164" s="739">
        <f t="shared" si="13"/>
        <v>4</v>
      </c>
      <c r="AJ164" s="739">
        <f t="shared" si="13"/>
        <v>1</v>
      </c>
      <c r="AL164" s="6">
        <f>SUM(F164+G164+H164+J164+N164+R164+S164+T164+U164+V164+W164+X164+Y164+AI164+AJ164)</f>
        <v>45</v>
      </c>
      <c r="AM164" s="6">
        <f>SUM(I164+K164+L164+M164+O164+P164+Q164+AA164+AB164+AC164+AD164+AE164+AF164+Z164)</f>
        <v>239</v>
      </c>
      <c r="AN164" s="6">
        <f>SUM(AL164:AM164)</f>
        <v>284</v>
      </c>
    </row>
    <row r="165" spans="1:40" ht="30" customHeight="1" thickBot="1" x14ac:dyDescent="0.3">
      <c r="A165" s="1214" t="s">
        <v>688</v>
      </c>
      <c r="B165" s="1073"/>
      <c r="C165" s="1073"/>
      <c r="D165" s="1073"/>
      <c r="E165" s="1073"/>
      <c r="F165" s="1073"/>
      <c r="G165" s="1073"/>
      <c r="H165" s="1073"/>
      <c r="I165" s="1073"/>
      <c r="J165" s="1073"/>
      <c r="K165" s="1073"/>
      <c r="L165" s="1073"/>
      <c r="M165" s="1073"/>
      <c r="N165" s="1073"/>
      <c r="O165" s="1073"/>
      <c r="P165" s="1073"/>
      <c r="Q165" s="1073"/>
      <c r="R165" s="1073"/>
      <c r="S165" s="1073"/>
      <c r="T165" s="1073"/>
      <c r="U165" s="1073"/>
      <c r="V165" s="1073"/>
      <c r="W165" s="1073"/>
      <c r="X165" s="1073"/>
      <c r="Y165" s="1073"/>
      <c r="Z165" s="1073"/>
      <c r="AA165" s="1073"/>
      <c r="AB165" s="1073"/>
      <c r="AC165" s="1073"/>
      <c r="AD165" s="1073"/>
      <c r="AE165" s="1073"/>
      <c r="AF165" s="1073"/>
      <c r="AG165" s="1073"/>
      <c r="AH165" s="1073"/>
      <c r="AI165" s="1073"/>
      <c r="AJ165" s="1215"/>
    </row>
    <row r="166" spans="1:40" ht="107.25" customHeight="1" x14ac:dyDescent="0.25">
      <c r="A166" s="910">
        <v>1</v>
      </c>
      <c r="B166" s="892" t="s">
        <v>2971</v>
      </c>
      <c r="C166" s="910" t="s">
        <v>2970</v>
      </c>
      <c r="D166" s="891">
        <v>5</v>
      </c>
      <c r="E166" s="891">
        <v>1</v>
      </c>
      <c r="F166" s="891"/>
      <c r="G166" s="891"/>
      <c r="H166" s="891"/>
      <c r="I166" s="891"/>
      <c r="J166" s="891"/>
      <c r="K166" s="891">
        <v>2</v>
      </c>
      <c r="L166" s="891">
        <v>3</v>
      </c>
      <c r="M166" s="891"/>
      <c r="N166" s="891"/>
      <c r="O166" s="891"/>
      <c r="P166" s="891"/>
      <c r="Q166" s="891"/>
      <c r="R166" s="891"/>
      <c r="S166" s="891"/>
      <c r="T166" s="891"/>
      <c r="U166" s="891"/>
      <c r="V166" s="891"/>
      <c r="W166" s="891">
        <v>1</v>
      </c>
      <c r="X166" s="891"/>
      <c r="Y166" s="891">
        <v>1</v>
      </c>
      <c r="Z166" s="891"/>
      <c r="AA166" s="891">
        <v>1</v>
      </c>
      <c r="AB166" s="891">
        <v>5</v>
      </c>
      <c r="AC166" s="891">
        <v>30</v>
      </c>
      <c r="AD166" s="891">
        <v>10</v>
      </c>
      <c r="AE166" s="891"/>
      <c r="AF166" s="891"/>
      <c r="AG166" s="891"/>
      <c r="AH166" s="891"/>
      <c r="AI166" s="891"/>
      <c r="AJ166" s="891"/>
    </row>
    <row r="167" spans="1:40" ht="72.599999999999994" thickBot="1" x14ac:dyDescent="0.3">
      <c r="A167" s="910">
        <v>2</v>
      </c>
      <c r="B167" s="892" t="s">
        <v>2969</v>
      </c>
      <c r="C167" s="910" t="s">
        <v>2968</v>
      </c>
      <c r="D167" s="891">
        <v>8</v>
      </c>
      <c r="E167" s="891">
        <v>1</v>
      </c>
      <c r="F167" s="891"/>
      <c r="G167" s="891"/>
      <c r="H167" s="891">
        <v>2</v>
      </c>
      <c r="I167" s="891">
        <v>1</v>
      </c>
      <c r="J167" s="891">
        <v>1</v>
      </c>
      <c r="K167" s="891">
        <v>1</v>
      </c>
      <c r="L167" s="891">
        <v>5</v>
      </c>
      <c r="M167" s="891">
        <v>1</v>
      </c>
      <c r="N167" s="891"/>
      <c r="O167" s="891">
        <v>5</v>
      </c>
      <c r="P167" s="891"/>
      <c r="Q167" s="891"/>
      <c r="R167" s="891">
        <v>1</v>
      </c>
      <c r="S167" s="891"/>
      <c r="T167" s="891"/>
      <c r="U167" s="891"/>
      <c r="V167" s="891"/>
      <c r="W167" s="891">
        <v>2</v>
      </c>
      <c r="X167" s="891"/>
      <c r="Y167" s="891">
        <v>1</v>
      </c>
      <c r="Z167" s="891">
        <v>1</v>
      </c>
      <c r="AA167" s="891">
        <v>1</v>
      </c>
      <c r="AB167" s="891">
        <v>10</v>
      </c>
      <c r="AC167" s="891">
        <v>10</v>
      </c>
      <c r="AD167" s="891">
        <v>5</v>
      </c>
      <c r="AE167" s="891">
        <v>2</v>
      </c>
      <c r="AF167" s="891"/>
      <c r="AG167" s="891"/>
      <c r="AH167" s="891"/>
      <c r="AI167" s="891"/>
      <c r="AJ167" s="891"/>
      <c r="AL167" s="6">
        <f>SUM(D168)</f>
        <v>13</v>
      </c>
    </row>
    <row r="168" spans="1:40" ht="42" customHeight="1" thickBot="1" x14ac:dyDescent="0.3">
      <c r="A168" s="894"/>
      <c r="B168" s="84" t="s">
        <v>85</v>
      </c>
      <c r="C168" s="81"/>
      <c r="D168" s="77">
        <f t="shared" ref="D168:AJ168" si="14">SUM(D166:D167)</f>
        <v>13</v>
      </c>
      <c r="E168" s="77">
        <f t="shared" si="14"/>
        <v>2</v>
      </c>
      <c r="F168" s="77">
        <f t="shared" si="14"/>
        <v>0</v>
      </c>
      <c r="G168" s="77">
        <f t="shared" si="14"/>
        <v>0</v>
      </c>
      <c r="H168" s="77">
        <f t="shared" si="14"/>
        <v>2</v>
      </c>
      <c r="I168" s="77">
        <f t="shared" si="14"/>
        <v>1</v>
      </c>
      <c r="J168" s="77">
        <f t="shared" si="14"/>
        <v>1</v>
      </c>
      <c r="K168" s="77">
        <f t="shared" si="14"/>
        <v>3</v>
      </c>
      <c r="L168" s="77">
        <f t="shared" si="14"/>
        <v>8</v>
      </c>
      <c r="M168" s="77">
        <f t="shared" si="14"/>
        <v>1</v>
      </c>
      <c r="N168" s="77">
        <f t="shared" si="14"/>
        <v>0</v>
      </c>
      <c r="O168" s="77">
        <f t="shared" si="14"/>
        <v>5</v>
      </c>
      <c r="P168" s="77">
        <f t="shared" si="14"/>
        <v>0</v>
      </c>
      <c r="Q168" s="77">
        <f t="shared" si="14"/>
        <v>0</v>
      </c>
      <c r="R168" s="77">
        <f t="shared" si="14"/>
        <v>1</v>
      </c>
      <c r="S168" s="77">
        <f t="shared" si="14"/>
        <v>0</v>
      </c>
      <c r="T168" s="77">
        <f t="shared" si="14"/>
        <v>0</v>
      </c>
      <c r="U168" s="77">
        <f t="shared" si="14"/>
        <v>0</v>
      </c>
      <c r="V168" s="77">
        <f t="shared" si="14"/>
        <v>0</v>
      </c>
      <c r="W168" s="77">
        <f t="shared" si="14"/>
        <v>3</v>
      </c>
      <c r="X168" s="77">
        <f t="shared" si="14"/>
        <v>0</v>
      </c>
      <c r="Y168" s="77">
        <f t="shared" si="14"/>
        <v>2</v>
      </c>
      <c r="Z168" s="77">
        <f t="shared" si="14"/>
        <v>1</v>
      </c>
      <c r="AA168" s="77">
        <f t="shared" si="14"/>
        <v>2</v>
      </c>
      <c r="AB168" s="77">
        <f t="shared" si="14"/>
        <v>15</v>
      </c>
      <c r="AC168" s="77">
        <f t="shared" si="14"/>
        <v>40</v>
      </c>
      <c r="AD168" s="77">
        <f t="shared" si="14"/>
        <v>15</v>
      </c>
      <c r="AE168" s="77">
        <f t="shared" si="14"/>
        <v>2</v>
      </c>
      <c r="AF168" s="77">
        <f t="shared" si="14"/>
        <v>0</v>
      </c>
      <c r="AG168" s="77">
        <f t="shared" si="14"/>
        <v>0</v>
      </c>
      <c r="AH168" s="77">
        <f t="shared" si="14"/>
        <v>0</v>
      </c>
      <c r="AI168" s="77">
        <f t="shared" si="14"/>
        <v>0</v>
      </c>
      <c r="AJ168" s="122">
        <f t="shared" si="14"/>
        <v>0</v>
      </c>
      <c r="AL168" s="6">
        <f>SUM(F168+G168+H168+J168+N168+R168+S168+T168+U168+V168+W168+X168+Y168+AI168+AJ168)</f>
        <v>9</v>
      </c>
      <c r="AM168" s="6">
        <f>SUM(I168+K168+L168+M168+O168+P168+Q168+AA168+AB168+AC168+AD168+AE168+AF168+Z168)</f>
        <v>93</v>
      </c>
      <c r="AN168" s="6">
        <f>SUM(AL168:AM168)</f>
        <v>102</v>
      </c>
    </row>
    <row r="169" spans="1:40" ht="31.5" customHeight="1" thickBot="1" x14ac:dyDescent="0.3">
      <c r="A169" s="1226" t="s">
        <v>689</v>
      </c>
      <c r="B169" s="1227"/>
      <c r="C169" s="1227"/>
      <c r="D169" s="1227"/>
      <c r="E169" s="1227"/>
      <c r="F169" s="1227"/>
      <c r="G169" s="1227"/>
      <c r="H169" s="1227"/>
      <c r="I169" s="1227"/>
      <c r="J169" s="1227"/>
      <c r="K169" s="1227"/>
      <c r="L169" s="1227"/>
      <c r="M169" s="1227"/>
      <c r="N169" s="1227"/>
      <c r="O169" s="1227"/>
      <c r="P169" s="1227"/>
      <c r="Q169" s="1227"/>
      <c r="R169" s="1227"/>
      <c r="S169" s="1227"/>
      <c r="T169" s="1227"/>
      <c r="U169" s="1227"/>
      <c r="V169" s="1227"/>
      <c r="W169" s="1227"/>
      <c r="X169" s="1227"/>
      <c r="Y169" s="1227"/>
      <c r="Z169" s="1227"/>
      <c r="AA169" s="1227"/>
      <c r="AB169" s="1227"/>
      <c r="AC169" s="1227"/>
      <c r="AD169" s="1227"/>
      <c r="AE169" s="1227"/>
      <c r="AF169" s="1227"/>
      <c r="AG169" s="1227"/>
      <c r="AH169" s="1227"/>
      <c r="AI169" s="1227"/>
      <c r="AJ169" s="1230"/>
    </row>
    <row r="170" spans="1:40" ht="149.25" customHeight="1" thickBot="1" x14ac:dyDescent="0.3">
      <c r="A170" s="909">
        <v>1</v>
      </c>
      <c r="B170" s="904" t="s">
        <v>2967</v>
      </c>
      <c r="C170" s="908" t="s">
        <v>2966</v>
      </c>
      <c r="D170" s="902">
        <v>9</v>
      </c>
      <c r="E170" s="902">
        <v>1</v>
      </c>
      <c r="F170" s="906"/>
      <c r="G170" s="906"/>
      <c r="H170" s="906">
        <v>1</v>
      </c>
      <c r="I170" s="906">
        <v>2</v>
      </c>
      <c r="J170" s="906"/>
      <c r="K170" s="906">
        <v>2</v>
      </c>
      <c r="L170" s="906">
        <v>3</v>
      </c>
      <c r="M170" s="906">
        <v>3</v>
      </c>
      <c r="N170" s="906"/>
      <c r="O170" s="906">
        <v>3</v>
      </c>
      <c r="P170" s="906"/>
      <c r="Q170" s="906"/>
      <c r="R170" s="906">
        <v>2</v>
      </c>
      <c r="S170" s="906"/>
      <c r="T170" s="906"/>
      <c r="U170" s="906"/>
      <c r="V170" s="906"/>
      <c r="W170" s="906">
        <v>1</v>
      </c>
      <c r="X170" s="906"/>
      <c r="Y170" s="906"/>
      <c r="Z170" s="906"/>
      <c r="AA170" s="902"/>
      <c r="AB170" s="906">
        <v>10</v>
      </c>
      <c r="AC170" s="906">
        <v>20</v>
      </c>
      <c r="AD170" s="906">
        <v>5</v>
      </c>
      <c r="AE170" s="906"/>
      <c r="AF170" s="902"/>
      <c r="AG170" s="906"/>
      <c r="AH170" s="906"/>
      <c r="AI170" s="906"/>
      <c r="AJ170" s="906"/>
    </row>
    <row r="171" spans="1:40" ht="91.5" customHeight="1" thickBot="1" x14ac:dyDescent="0.3">
      <c r="A171" s="909">
        <v>2</v>
      </c>
      <c r="B171" s="908" t="s">
        <v>2965</v>
      </c>
      <c r="C171" s="908" t="s">
        <v>2964</v>
      </c>
      <c r="D171" s="902">
        <v>5</v>
      </c>
      <c r="E171" s="902">
        <v>1</v>
      </c>
      <c r="F171" s="906"/>
      <c r="G171" s="906"/>
      <c r="H171" s="906">
        <v>1</v>
      </c>
      <c r="I171" s="906">
        <v>1</v>
      </c>
      <c r="J171" s="906"/>
      <c r="K171" s="906">
        <v>1</v>
      </c>
      <c r="L171" s="906">
        <v>2</v>
      </c>
      <c r="M171" s="906"/>
      <c r="N171" s="906"/>
      <c r="O171" s="906">
        <v>5</v>
      </c>
      <c r="P171" s="906"/>
      <c r="Q171" s="906"/>
      <c r="R171" s="906">
        <v>1</v>
      </c>
      <c r="S171" s="906"/>
      <c r="T171" s="906"/>
      <c r="U171" s="906"/>
      <c r="V171" s="906"/>
      <c r="W171" s="906">
        <v>1</v>
      </c>
      <c r="X171" s="906"/>
      <c r="Y171" s="906">
        <v>1</v>
      </c>
      <c r="Z171" s="906">
        <v>1</v>
      </c>
      <c r="AA171" s="902"/>
      <c r="AB171" s="906">
        <v>10</v>
      </c>
      <c r="AC171" s="906">
        <v>30</v>
      </c>
      <c r="AD171" s="906">
        <v>20</v>
      </c>
      <c r="AE171" s="906"/>
      <c r="AF171" s="902"/>
      <c r="AG171" s="906"/>
      <c r="AH171" s="906"/>
      <c r="AI171" s="906"/>
      <c r="AJ171" s="906"/>
    </row>
    <row r="172" spans="1:40" ht="72.599999999999994" thickBot="1" x14ac:dyDescent="0.3">
      <c r="A172" s="909">
        <v>3</v>
      </c>
      <c r="B172" s="908" t="s">
        <v>2963</v>
      </c>
      <c r="C172" s="908" t="s">
        <v>2962</v>
      </c>
      <c r="D172" s="902">
        <v>5</v>
      </c>
      <c r="E172" s="902">
        <v>1</v>
      </c>
      <c r="F172" s="906"/>
      <c r="G172" s="906"/>
      <c r="H172" s="906">
        <v>1</v>
      </c>
      <c r="I172" s="906">
        <v>1</v>
      </c>
      <c r="J172" s="906"/>
      <c r="K172" s="906">
        <v>1</v>
      </c>
      <c r="L172" s="906">
        <v>5</v>
      </c>
      <c r="M172" s="906">
        <v>1</v>
      </c>
      <c r="N172" s="906"/>
      <c r="O172" s="906">
        <v>5</v>
      </c>
      <c r="P172" s="906"/>
      <c r="Q172" s="906"/>
      <c r="R172" s="906">
        <v>1</v>
      </c>
      <c r="S172" s="906"/>
      <c r="T172" s="906"/>
      <c r="U172" s="906"/>
      <c r="V172" s="906"/>
      <c r="W172" s="906">
        <v>1</v>
      </c>
      <c r="X172" s="906"/>
      <c r="Y172" s="906"/>
      <c r="Z172" s="906"/>
      <c r="AA172" s="902">
        <v>1</v>
      </c>
      <c r="AB172" s="906">
        <v>10</v>
      </c>
      <c r="AC172" s="906">
        <v>30</v>
      </c>
      <c r="AD172" s="906">
        <v>20</v>
      </c>
      <c r="AE172" s="906"/>
      <c r="AF172" s="902"/>
      <c r="AG172" s="906"/>
      <c r="AH172" s="906"/>
      <c r="AI172" s="906"/>
      <c r="AJ172" s="906"/>
    </row>
    <row r="173" spans="1:40" ht="75.75" customHeight="1" thickBot="1" x14ac:dyDescent="0.3">
      <c r="A173" s="909">
        <v>4</v>
      </c>
      <c r="B173" s="908" t="s">
        <v>2961</v>
      </c>
      <c r="C173" s="908" t="s">
        <v>208</v>
      </c>
      <c r="D173" s="902">
        <v>4</v>
      </c>
      <c r="E173" s="902">
        <v>1</v>
      </c>
      <c r="F173" s="906"/>
      <c r="G173" s="906"/>
      <c r="H173" s="906">
        <v>1</v>
      </c>
      <c r="I173" s="906">
        <v>1</v>
      </c>
      <c r="J173" s="906"/>
      <c r="K173" s="906">
        <v>1</v>
      </c>
      <c r="L173" s="906">
        <v>2</v>
      </c>
      <c r="M173" s="906">
        <v>1</v>
      </c>
      <c r="N173" s="906"/>
      <c r="O173" s="906"/>
      <c r="P173" s="906"/>
      <c r="Q173" s="906"/>
      <c r="R173" s="906">
        <v>1</v>
      </c>
      <c r="S173" s="906"/>
      <c r="T173" s="906"/>
      <c r="U173" s="906"/>
      <c r="V173" s="906"/>
      <c r="W173" s="906">
        <v>1</v>
      </c>
      <c r="X173" s="906"/>
      <c r="Y173" s="906"/>
      <c r="Z173" s="906"/>
      <c r="AA173" s="902">
        <v>1</v>
      </c>
      <c r="AB173" s="906">
        <v>10</v>
      </c>
      <c r="AC173" s="906">
        <v>30</v>
      </c>
      <c r="AD173" s="906">
        <v>10</v>
      </c>
      <c r="AE173" s="906"/>
      <c r="AF173" s="902"/>
      <c r="AG173" s="906"/>
      <c r="AH173" s="906"/>
      <c r="AI173" s="906"/>
      <c r="AJ173" s="906"/>
    </row>
    <row r="174" spans="1:40" ht="88.5" customHeight="1" thickBot="1" x14ac:dyDescent="0.3">
      <c r="A174" s="909">
        <v>5</v>
      </c>
      <c r="B174" s="908" t="s">
        <v>2960</v>
      </c>
      <c r="C174" s="908" t="s">
        <v>2959</v>
      </c>
      <c r="D174" s="902">
        <v>5</v>
      </c>
      <c r="E174" s="902">
        <v>1</v>
      </c>
      <c r="F174" s="906"/>
      <c r="G174" s="906"/>
      <c r="H174" s="906">
        <v>1</v>
      </c>
      <c r="I174" s="906">
        <v>1</v>
      </c>
      <c r="J174" s="906"/>
      <c r="K174" s="906">
        <v>1</v>
      </c>
      <c r="L174" s="906">
        <v>2</v>
      </c>
      <c r="M174" s="906"/>
      <c r="N174" s="906"/>
      <c r="O174" s="906"/>
      <c r="P174" s="906"/>
      <c r="Q174" s="906"/>
      <c r="R174" s="906">
        <v>1</v>
      </c>
      <c r="S174" s="906"/>
      <c r="T174" s="906"/>
      <c r="U174" s="906"/>
      <c r="V174" s="906"/>
      <c r="W174" s="906">
        <v>1</v>
      </c>
      <c r="X174" s="906"/>
      <c r="Y174" s="906">
        <v>1</v>
      </c>
      <c r="Z174" s="906"/>
      <c r="AA174" s="902">
        <v>1</v>
      </c>
      <c r="AB174" s="906">
        <v>10</v>
      </c>
      <c r="AC174" s="906">
        <v>30</v>
      </c>
      <c r="AD174" s="906">
        <v>20</v>
      </c>
      <c r="AE174" s="906"/>
      <c r="AF174" s="902"/>
      <c r="AG174" s="906"/>
      <c r="AH174" s="906"/>
      <c r="AI174" s="906"/>
      <c r="AJ174" s="906"/>
    </row>
    <row r="175" spans="1:40" ht="84" customHeight="1" thickBot="1" x14ac:dyDescent="0.3">
      <c r="A175" s="909">
        <v>6</v>
      </c>
      <c r="B175" s="908" t="s">
        <v>2958</v>
      </c>
      <c r="C175" s="908" t="s">
        <v>2957</v>
      </c>
      <c r="D175" s="902">
        <v>5</v>
      </c>
      <c r="E175" s="902">
        <v>1</v>
      </c>
      <c r="F175" s="906"/>
      <c r="G175" s="906">
        <v>1</v>
      </c>
      <c r="H175" s="906">
        <v>1</v>
      </c>
      <c r="I175" s="906">
        <v>1</v>
      </c>
      <c r="J175" s="906"/>
      <c r="K175" s="906">
        <v>1</v>
      </c>
      <c r="L175" s="906">
        <v>2</v>
      </c>
      <c r="M175" s="906">
        <v>1</v>
      </c>
      <c r="N175" s="906"/>
      <c r="O175" s="906">
        <v>5</v>
      </c>
      <c r="P175" s="906"/>
      <c r="Q175" s="906"/>
      <c r="R175" s="906"/>
      <c r="S175" s="906">
        <v>1</v>
      </c>
      <c r="T175" s="906"/>
      <c r="U175" s="906">
        <v>1</v>
      </c>
      <c r="V175" s="906">
        <v>1</v>
      </c>
      <c r="W175" s="906">
        <v>1</v>
      </c>
      <c r="X175" s="906">
        <v>1</v>
      </c>
      <c r="Y175" s="906">
        <v>1</v>
      </c>
      <c r="Z175" s="906">
        <v>1</v>
      </c>
      <c r="AA175" s="902">
        <v>1</v>
      </c>
      <c r="AB175" s="906">
        <v>10</v>
      </c>
      <c r="AC175" s="906">
        <v>30</v>
      </c>
      <c r="AD175" s="906">
        <v>10</v>
      </c>
      <c r="AE175" s="906"/>
      <c r="AF175" s="902"/>
      <c r="AG175" s="906"/>
      <c r="AH175" s="906"/>
      <c r="AI175" s="906"/>
      <c r="AJ175" s="906"/>
    </row>
    <row r="176" spans="1:40" ht="77.25" customHeight="1" thickBot="1" x14ac:dyDescent="0.3">
      <c r="A176" s="909">
        <v>7</v>
      </c>
      <c r="B176" s="908" t="s">
        <v>2956</v>
      </c>
      <c r="C176" s="908" t="s">
        <v>2955</v>
      </c>
      <c r="D176" s="902">
        <v>4</v>
      </c>
      <c r="E176" s="902">
        <v>1</v>
      </c>
      <c r="F176" s="906"/>
      <c r="G176" s="906"/>
      <c r="H176" s="906"/>
      <c r="I176" s="906"/>
      <c r="J176" s="906"/>
      <c r="K176" s="906"/>
      <c r="L176" s="906">
        <v>1</v>
      </c>
      <c r="M176" s="906"/>
      <c r="N176" s="906"/>
      <c r="O176" s="906"/>
      <c r="P176" s="906"/>
      <c r="Q176" s="906"/>
      <c r="R176" s="906"/>
      <c r="S176" s="906">
        <v>1</v>
      </c>
      <c r="T176" s="906"/>
      <c r="U176" s="906"/>
      <c r="V176" s="906">
        <v>1</v>
      </c>
      <c r="W176" s="906">
        <v>1</v>
      </c>
      <c r="X176" s="906">
        <v>1</v>
      </c>
      <c r="Y176" s="906">
        <v>1</v>
      </c>
      <c r="Z176" s="906"/>
      <c r="AA176" s="902">
        <v>1</v>
      </c>
      <c r="AB176" s="906">
        <v>5</v>
      </c>
      <c r="AC176" s="906">
        <v>30</v>
      </c>
      <c r="AD176" s="906">
        <v>10</v>
      </c>
      <c r="AE176" s="906"/>
      <c r="AF176" s="902"/>
      <c r="AG176" s="906"/>
      <c r="AH176" s="906"/>
      <c r="AI176" s="906"/>
      <c r="AJ176" s="906"/>
    </row>
    <row r="177" spans="1:40" ht="81" customHeight="1" thickBot="1" x14ac:dyDescent="0.3">
      <c r="A177" s="909">
        <v>8</v>
      </c>
      <c r="B177" s="908" t="s">
        <v>2954</v>
      </c>
      <c r="C177" s="908" t="s">
        <v>2953</v>
      </c>
      <c r="D177" s="902">
        <v>5</v>
      </c>
      <c r="E177" s="902">
        <v>1</v>
      </c>
      <c r="F177" s="906"/>
      <c r="G177" s="906">
        <v>1</v>
      </c>
      <c r="H177" s="906"/>
      <c r="I177" s="906"/>
      <c r="J177" s="906"/>
      <c r="K177" s="906"/>
      <c r="L177" s="906">
        <v>2</v>
      </c>
      <c r="M177" s="906"/>
      <c r="N177" s="906"/>
      <c r="O177" s="906"/>
      <c r="P177" s="906"/>
      <c r="Q177" s="906"/>
      <c r="R177" s="906">
        <v>1</v>
      </c>
      <c r="S177" s="906">
        <v>1</v>
      </c>
      <c r="T177" s="906"/>
      <c r="U177" s="906"/>
      <c r="V177" s="906"/>
      <c r="W177" s="906">
        <v>1</v>
      </c>
      <c r="X177" s="906"/>
      <c r="Y177" s="906">
        <v>1</v>
      </c>
      <c r="Z177" s="906"/>
      <c r="AA177" s="902"/>
      <c r="AB177" s="906">
        <v>1</v>
      </c>
      <c r="AC177" s="906">
        <v>10</v>
      </c>
      <c r="AD177" s="906">
        <v>10</v>
      </c>
      <c r="AE177" s="906"/>
      <c r="AF177" s="902"/>
      <c r="AG177" s="906"/>
      <c r="AH177" s="906"/>
      <c r="AI177" s="906"/>
      <c r="AJ177" s="906"/>
    </row>
    <row r="178" spans="1:40" ht="72.599999999999994" thickBot="1" x14ac:dyDescent="0.3">
      <c r="A178" s="909">
        <v>9</v>
      </c>
      <c r="B178" s="908" t="s">
        <v>2952</v>
      </c>
      <c r="C178" s="908" t="s">
        <v>2951</v>
      </c>
      <c r="D178" s="902">
        <v>5</v>
      </c>
      <c r="E178" s="906">
        <v>1</v>
      </c>
      <c r="F178" s="906"/>
      <c r="G178" s="906"/>
      <c r="H178" s="906">
        <v>1</v>
      </c>
      <c r="I178" s="906">
        <v>1</v>
      </c>
      <c r="J178" s="906"/>
      <c r="K178" s="906">
        <v>1</v>
      </c>
      <c r="L178" s="906">
        <v>2</v>
      </c>
      <c r="M178" s="906">
        <v>1</v>
      </c>
      <c r="N178" s="906"/>
      <c r="O178" s="906">
        <v>5</v>
      </c>
      <c r="P178" s="906"/>
      <c r="Q178" s="906"/>
      <c r="R178" s="906"/>
      <c r="S178" s="906">
        <v>1</v>
      </c>
      <c r="T178" s="906"/>
      <c r="U178" s="906"/>
      <c r="V178" s="906">
        <v>1</v>
      </c>
      <c r="W178" s="906">
        <v>1</v>
      </c>
      <c r="X178" s="906"/>
      <c r="Y178" s="906">
        <v>1</v>
      </c>
      <c r="Z178" s="906"/>
      <c r="AA178" s="902">
        <v>1</v>
      </c>
      <c r="AB178" s="906">
        <v>10</v>
      </c>
      <c r="AC178" s="906">
        <v>30</v>
      </c>
      <c r="AD178" s="906">
        <v>10</v>
      </c>
      <c r="AE178" s="906"/>
      <c r="AF178" s="902"/>
      <c r="AG178" s="906"/>
      <c r="AH178" s="906"/>
      <c r="AI178" s="906"/>
      <c r="AJ178" s="906"/>
    </row>
    <row r="179" spans="1:40" ht="79.5" customHeight="1" thickBot="1" x14ac:dyDescent="0.3">
      <c r="A179" s="905">
        <v>10</v>
      </c>
      <c r="B179" s="907" t="s">
        <v>2950</v>
      </c>
      <c r="C179" s="903" t="s">
        <v>2949</v>
      </c>
      <c r="D179" s="906">
        <v>4</v>
      </c>
      <c r="E179" s="902">
        <v>1</v>
      </c>
      <c r="F179" s="906"/>
      <c r="G179" s="906"/>
      <c r="H179" s="906">
        <v>1</v>
      </c>
      <c r="I179" s="906">
        <v>1</v>
      </c>
      <c r="J179" s="906"/>
      <c r="K179" s="906">
        <v>1</v>
      </c>
      <c r="L179" s="906">
        <v>2</v>
      </c>
      <c r="M179" s="906">
        <v>1</v>
      </c>
      <c r="N179" s="906"/>
      <c r="O179" s="906"/>
      <c r="P179" s="906"/>
      <c r="Q179" s="906"/>
      <c r="R179" s="906">
        <v>1</v>
      </c>
      <c r="S179" s="906"/>
      <c r="T179" s="906"/>
      <c r="U179" s="906"/>
      <c r="V179" s="906"/>
      <c r="W179" s="906">
        <v>1</v>
      </c>
      <c r="X179" s="906">
        <v>1</v>
      </c>
      <c r="Y179" s="906"/>
      <c r="Z179" s="906"/>
      <c r="AA179" s="902">
        <v>1</v>
      </c>
      <c r="AB179" s="906">
        <v>5</v>
      </c>
      <c r="AC179" s="906">
        <v>15</v>
      </c>
      <c r="AD179" s="906">
        <v>5</v>
      </c>
      <c r="AE179" s="906"/>
      <c r="AF179" s="902"/>
      <c r="AG179" s="906"/>
      <c r="AH179" s="906"/>
      <c r="AI179" s="906"/>
      <c r="AJ179" s="906"/>
    </row>
    <row r="180" spans="1:40" ht="101.25" customHeight="1" thickBot="1" x14ac:dyDescent="0.3">
      <c r="A180" s="905">
        <v>11</v>
      </c>
      <c r="B180" s="904" t="s">
        <v>2948</v>
      </c>
      <c r="C180" s="903" t="s">
        <v>2947</v>
      </c>
      <c r="D180" s="902">
        <v>5</v>
      </c>
      <c r="E180" s="902">
        <v>1</v>
      </c>
      <c r="F180" s="902"/>
      <c r="G180" s="902"/>
      <c r="H180" s="902"/>
      <c r="I180" s="902">
        <v>1</v>
      </c>
      <c r="J180" s="902"/>
      <c r="K180" s="902">
        <v>1</v>
      </c>
      <c r="L180" s="902">
        <v>1</v>
      </c>
      <c r="M180" s="902">
        <v>1</v>
      </c>
      <c r="N180" s="902"/>
      <c r="O180" s="902">
        <v>1</v>
      </c>
      <c r="P180" s="902"/>
      <c r="Q180" s="902"/>
      <c r="R180" s="902"/>
      <c r="S180" s="902"/>
      <c r="T180" s="902"/>
      <c r="U180" s="902"/>
      <c r="V180" s="902"/>
      <c r="W180" s="902"/>
      <c r="X180" s="902"/>
      <c r="Y180" s="902">
        <v>1</v>
      </c>
      <c r="Z180" s="902"/>
      <c r="AA180" s="902">
        <v>1</v>
      </c>
      <c r="AB180" s="902">
        <v>5</v>
      </c>
      <c r="AC180" s="902">
        <v>5</v>
      </c>
      <c r="AD180" s="902">
        <v>5</v>
      </c>
      <c r="AE180" s="902">
        <v>2</v>
      </c>
      <c r="AF180" s="902"/>
      <c r="AG180" s="902"/>
      <c r="AH180" s="902"/>
      <c r="AI180" s="902"/>
      <c r="AJ180" s="902"/>
      <c r="AL180" s="6">
        <f>SUM(D181)</f>
        <v>56</v>
      </c>
    </row>
    <row r="181" spans="1:40" ht="45" customHeight="1" thickBot="1" x14ac:dyDescent="0.3">
      <c r="A181" s="796"/>
      <c r="B181" s="497" t="s">
        <v>85</v>
      </c>
      <c r="C181" s="531"/>
      <c r="D181" s="390">
        <f t="shared" ref="D181:AJ181" si="15">SUM(D170:D180)</f>
        <v>56</v>
      </c>
      <c r="E181" s="804">
        <f t="shared" si="15"/>
        <v>11</v>
      </c>
      <c r="F181" s="748">
        <f t="shared" si="15"/>
        <v>0</v>
      </c>
      <c r="G181" s="748">
        <f t="shared" si="15"/>
        <v>2</v>
      </c>
      <c r="H181" s="748">
        <f t="shared" si="15"/>
        <v>8</v>
      </c>
      <c r="I181" s="748">
        <f t="shared" si="15"/>
        <v>10</v>
      </c>
      <c r="J181" s="748">
        <f t="shared" si="15"/>
        <v>0</v>
      </c>
      <c r="K181" s="748">
        <f t="shared" si="15"/>
        <v>10</v>
      </c>
      <c r="L181" s="748">
        <f t="shared" si="15"/>
        <v>24</v>
      </c>
      <c r="M181" s="748">
        <f t="shared" si="15"/>
        <v>9</v>
      </c>
      <c r="N181" s="748">
        <f t="shared" si="15"/>
        <v>0</v>
      </c>
      <c r="O181" s="748">
        <f t="shared" si="15"/>
        <v>24</v>
      </c>
      <c r="P181" s="748">
        <f t="shared" si="15"/>
        <v>0</v>
      </c>
      <c r="Q181" s="748">
        <f t="shared" si="15"/>
        <v>0</v>
      </c>
      <c r="R181" s="748">
        <f t="shared" si="15"/>
        <v>8</v>
      </c>
      <c r="S181" s="748">
        <f t="shared" si="15"/>
        <v>4</v>
      </c>
      <c r="T181" s="748">
        <f t="shared" si="15"/>
        <v>0</v>
      </c>
      <c r="U181" s="748">
        <f t="shared" si="15"/>
        <v>1</v>
      </c>
      <c r="V181" s="748">
        <f t="shared" si="15"/>
        <v>3</v>
      </c>
      <c r="W181" s="748">
        <f t="shared" si="15"/>
        <v>10</v>
      </c>
      <c r="X181" s="748">
        <f t="shared" si="15"/>
        <v>3</v>
      </c>
      <c r="Y181" s="748">
        <f t="shared" si="15"/>
        <v>7</v>
      </c>
      <c r="Z181" s="748">
        <f t="shared" si="15"/>
        <v>2</v>
      </c>
      <c r="AA181" s="748">
        <f t="shared" si="15"/>
        <v>8</v>
      </c>
      <c r="AB181" s="748">
        <f t="shared" si="15"/>
        <v>86</v>
      </c>
      <c r="AC181" s="748">
        <f t="shared" si="15"/>
        <v>260</v>
      </c>
      <c r="AD181" s="748">
        <f t="shared" si="15"/>
        <v>125</v>
      </c>
      <c r="AE181" s="748">
        <f t="shared" si="15"/>
        <v>2</v>
      </c>
      <c r="AF181" s="748">
        <f t="shared" si="15"/>
        <v>0</v>
      </c>
      <c r="AG181" s="748">
        <f t="shared" si="15"/>
        <v>0</v>
      </c>
      <c r="AH181" s="748">
        <f t="shared" si="15"/>
        <v>0</v>
      </c>
      <c r="AI181" s="748">
        <f t="shared" si="15"/>
        <v>0</v>
      </c>
      <c r="AJ181" s="804">
        <f t="shared" si="15"/>
        <v>0</v>
      </c>
      <c r="AL181" s="6">
        <f>SUM(F181+G181+H181+J181+N181+R181+S181+T181+U181+V181+W181+X181+Y181+AI181+AJ181)</f>
        <v>46</v>
      </c>
      <c r="AM181" s="6">
        <f>SUM(I181+K181+L181+M181+O181+P181+Q181+AA181+AB181+AC181+AD181+AE181+AF181+Z181)</f>
        <v>560</v>
      </c>
      <c r="AN181" s="6">
        <f>SUM(AL181:AM181)</f>
        <v>606</v>
      </c>
    </row>
    <row r="182" spans="1:40" ht="30.75" customHeight="1" thickBot="1" x14ac:dyDescent="0.3">
      <c r="A182" s="1226" t="s">
        <v>690</v>
      </c>
      <c r="B182" s="1227"/>
      <c r="C182" s="1243"/>
      <c r="D182" s="1227"/>
      <c r="E182" s="1227"/>
      <c r="F182" s="1227"/>
      <c r="G182" s="1227"/>
      <c r="H182" s="1227"/>
      <c r="I182" s="1227"/>
      <c r="J182" s="1227"/>
      <c r="K182" s="1227"/>
      <c r="L182" s="1227"/>
      <c r="M182" s="1227"/>
      <c r="N182" s="1227"/>
      <c r="O182" s="1227"/>
      <c r="P182" s="1227"/>
      <c r="Q182" s="1227"/>
      <c r="R182" s="1227"/>
      <c r="S182" s="1227"/>
      <c r="T182" s="1227"/>
      <c r="U182" s="1227"/>
      <c r="V182" s="1227"/>
      <c r="W182" s="1227"/>
      <c r="X182" s="1227"/>
      <c r="Y182" s="1227"/>
      <c r="Z182" s="1227"/>
      <c r="AA182" s="1227"/>
      <c r="AB182" s="1227"/>
      <c r="AC182" s="1227"/>
      <c r="AD182" s="1227"/>
      <c r="AE182" s="1227"/>
      <c r="AF182" s="1227"/>
      <c r="AG182" s="1227"/>
      <c r="AH182" s="1227"/>
      <c r="AI182" s="1224"/>
      <c r="AJ182" s="1225"/>
    </row>
    <row r="183" spans="1:40" ht="83.25" customHeight="1" x14ac:dyDescent="0.25">
      <c r="A183" s="901">
        <v>1</v>
      </c>
      <c r="B183" s="900" t="s">
        <v>2946</v>
      </c>
      <c r="C183" s="900" t="s">
        <v>2935</v>
      </c>
      <c r="D183" s="899">
        <v>6</v>
      </c>
      <c r="E183" s="899">
        <v>1</v>
      </c>
      <c r="F183" s="899"/>
      <c r="G183" s="899"/>
      <c r="H183" s="899">
        <v>1</v>
      </c>
      <c r="I183" s="899">
        <v>1</v>
      </c>
      <c r="J183" s="899"/>
      <c r="K183" s="899">
        <v>2</v>
      </c>
      <c r="L183" s="899">
        <v>2</v>
      </c>
      <c r="M183" s="899">
        <v>1</v>
      </c>
      <c r="N183" s="899"/>
      <c r="O183" s="899">
        <v>2</v>
      </c>
      <c r="P183" s="899"/>
      <c r="Q183" s="899"/>
      <c r="R183" s="899">
        <v>1</v>
      </c>
      <c r="S183" s="899"/>
      <c r="T183" s="899"/>
      <c r="U183" s="899"/>
      <c r="V183" s="899">
        <v>1</v>
      </c>
      <c r="W183" s="899">
        <v>1</v>
      </c>
      <c r="X183" s="899"/>
      <c r="Y183" s="899">
        <v>1</v>
      </c>
      <c r="Z183" s="899">
        <v>1</v>
      </c>
      <c r="AA183" s="899">
        <v>1</v>
      </c>
      <c r="AB183" s="899">
        <v>10</v>
      </c>
      <c r="AC183" s="899">
        <v>10</v>
      </c>
      <c r="AD183" s="899">
        <v>10</v>
      </c>
      <c r="AE183" s="899"/>
      <c r="AF183" s="899"/>
      <c r="AG183" s="899"/>
      <c r="AH183" s="899"/>
      <c r="AI183" s="899"/>
      <c r="AJ183" s="899"/>
    </row>
    <row r="184" spans="1:40" ht="82.5" customHeight="1" x14ac:dyDescent="0.25">
      <c r="A184" s="898">
        <v>2</v>
      </c>
      <c r="B184" s="892" t="s">
        <v>2945</v>
      </c>
      <c r="C184" s="892" t="s">
        <v>2935</v>
      </c>
      <c r="D184" s="893">
        <v>6</v>
      </c>
      <c r="E184" s="893">
        <v>1</v>
      </c>
      <c r="F184" s="893"/>
      <c r="G184" s="893"/>
      <c r="H184" s="893">
        <v>1</v>
      </c>
      <c r="I184" s="893">
        <v>1</v>
      </c>
      <c r="J184" s="893"/>
      <c r="K184" s="893">
        <v>1</v>
      </c>
      <c r="L184" s="893">
        <v>2</v>
      </c>
      <c r="M184" s="893">
        <v>1</v>
      </c>
      <c r="N184" s="893"/>
      <c r="O184" s="893">
        <v>5</v>
      </c>
      <c r="P184" s="893"/>
      <c r="Q184" s="893"/>
      <c r="R184" s="893">
        <v>1</v>
      </c>
      <c r="S184" s="893"/>
      <c r="T184" s="893"/>
      <c r="U184" s="893"/>
      <c r="V184" s="893"/>
      <c r="W184" s="893">
        <v>1</v>
      </c>
      <c r="X184" s="893"/>
      <c r="Y184" s="893">
        <v>1</v>
      </c>
      <c r="Z184" s="893"/>
      <c r="AA184" s="893">
        <v>1</v>
      </c>
      <c r="AB184" s="893">
        <v>10</v>
      </c>
      <c r="AC184" s="893">
        <v>10</v>
      </c>
      <c r="AD184" s="893">
        <v>10</v>
      </c>
      <c r="AE184" s="893"/>
      <c r="AF184" s="893"/>
      <c r="AG184" s="893"/>
      <c r="AH184" s="893"/>
      <c r="AI184" s="893"/>
      <c r="AJ184" s="893"/>
    </row>
    <row r="185" spans="1:40" ht="80.25" customHeight="1" x14ac:dyDescent="0.25">
      <c r="A185" s="898">
        <v>3</v>
      </c>
      <c r="B185" s="892" t="s">
        <v>2944</v>
      </c>
      <c r="C185" s="892" t="s">
        <v>2935</v>
      </c>
      <c r="D185" s="893">
        <v>5</v>
      </c>
      <c r="E185" s="893">
        <v>1</v>
      </c>
      <c r="F185" s="893"/>
      <c r="G185" s="893"/>
      <c r="H185" s="893">
        <v>1</v>
      </c>
      <c r="I185" s="893">
        <v>1</v>
      </c>
      <c r="J185" s="893"/>
      <c r="K185" s="893">
        <v>1</v>
      </c>
      <c r="L185" s="893">
        <v>1</v>
      </c>
      <c r="M185" s="893"/>
      <c r="N185" s="893"/>
      <c r="O185" s="893"/>
      <c r="P185" s="893"/>
      <c r="Q185" s="893"/>
      <c r="R185" s="893">
        <v>1</v>
      </c>
      <c r="S185" s="893"/>
      <c r="T185" s="893"/>
      <c r="U185" s="893"/>
      <c r="V185" s="893"/>
      <c r="W185" s="893">
        <v>1</v>
      </c>
      <c r="X185" s="893"/>
      <c r="Y185" s="893">
        <v>1</v>
      </c>
      <c r="Z185" s="893"/>
      <c r="AA185" s="893">
        <v>1</v>
      </c>
      <c r="AB185" s="893">
        <v>10</v>
      </c>
      <c r="AC185" s="893">
        <v>10</v>
      </c>
      <c r="AD185" s="893">
        <v>5</v>
      </c>
      <c r="AE185" s="893"/>
      <c r="AF185" s="893"/>
      <c r="AG185" s="893"/>
      <c r="AH185" s="893"/>
      <c r="AI185" s="893"/>
      <c r="AJ185" s="893"/>
    </row>
    <row r="186" spans="1:40" ht="65.25" customHeight="1" x14ac:dyDescent="0.25">
      <c r="A186" s="898">
        <v>4</v>
      </c>
      <c r="B186" s="892" t="s">
        <v>2943</v>
      </c>
      <c r="C186" s="892" t="s">
        <v>2935</v>
      </c>
      <c r="D186" s="893">
        <v>4</v>
      </c>
      <c r="E186" s="893">
        <v>1</v>
      </c>
      <c r="F186" s="893"/>
      <c r="G186" s="893"/>
      <c r="H186" s="893">
        <v>1</v>
      </c>
      <c r="I186" s="893">
        <v>1</v>
      </c>
      <c r="J186" s="893"/>
      <c r="K186" s="893">
        <v>1</v>
      </c>
      <c r="L186" s="893">
        <v>1</v>
      </c>
      <c r="M186" s="893">
        <v>1</v>
      </c>
      <c r="N186" s="893"/>
      <c r="O186" s="893">
        <v>1</v>
      </c>
      <c r="P186" s="893"/>
      <c r="Q186" s="893"/>
      <c r="R186" s="893">
        <v>1</v>
      </c>
      <c r="S186" s="893"/>
      <c r="T186" s="893"/>
      <c r="U186" s="893"/>
      <c r="V186" s="893">
        <v>1</v>
      </c>
      <c r="W186" s="893">
        <v>1</v>
      </c>
      <c r="X186" s="893"/>
      <c r="Y186" s="893">
        <v>1</v>
      </c>
      <c r="Z186" s="893"/>
      <c r="AA186" s="893">
        <v>1</v>
      </c>
      <c r="AB186" s="893">
        <v>10</v>
      </c>
      <c r="AC186" s="893">
        <v>10</v>
      </c>
      <c r="AD186" s="893">
        <v>10</v>
      </c>
      <c r="AE186" s="893"/>
      <c r="AF186" s="893"/>
      <c r="AG186" s="893"/>
      <c r="AH186" s="893"/>
      <c r="AI186" s="893"/>
      <c r="AJ186" s="893"/>
    </row>
    <row r="187" spans="1:40" ht="83.25" customHeight="1" x14ac:dyDescent="0.25">
      <c r="A187" s="898">
        <v>5</v>
      </c>
      <c r="B187" s="892" t="s">
        <v>2942</v>
      </c>
      <c r="C187" s="892" t="s">
        <v>2935</v>
      </c>
      <c r="D187" s="893">
        <v>5</v>
      </c>
      <c r="E187" s="893">
        <v>1</v>
      </c>
      <c r="F187" s="893"/>
      <c r="G187" s="893"/>
      <c r="H187" s="893">
        <v>1</v>
      </c>
      <c r="I187" s="893">
        <v>1</v>
      </c>
      <c r="J187" s="893"/>
      <c r="K187" s="893">
        <v>3</v>
      </c>
      <c r="L187" s="893">
        <v>2</v>
      </c>
      <c r="M187" s="893">
        <v>1</v>
      </c>
      <c r="N187" s="893"/>
      <c r="O187" s="893">
        <v>2</v>
      </c>
      <c r="P187" s="893"/>
      <c r="Q187" s="893"/>
      <c r="R187" s="893">
        <v>1</v>
      </c>
      <c r="S187" s="893">
        <v>1</v>
      </c>
      <c r="T187" s="893"/>
      <c r="U187" s="893"/>
      <c r="V187" s="893">
        <v>2</v>
      </c>
      <c r="W187" s="893">
        <v>1</v>
      </c>
      <c r="X187" s="893"/>
      <c r="Y187" s="893">
        <v>1</v>
      </c>
      <c r="Z187" s="893"/>
      <c r="AA187" s="893">
        <v>1</v>
      </c>
      <c r="AB187" s="893">
        <v>10</v>
      </c>
      <c r="AC187" s="893">
        <v>10</v>
      </c>
      <c r="AD187" s="893">
        <v>10</v>
      </c>
      <c r="AE187" s="893"/>
      <c r="AF187" s="893"/>
      <c r="AG187" s="893"/>
      <c r="AH187" s="893"/>
      <c r="AI187" s="893"/>
      <c r="AJ187" s="893"/>
    </row>
    <row r="188" spans="1:40" ht="66" customHeight="1" x14ac:dyDescent="0.25">
      <c r="A188" s="898">
        <v>6</v>
      </c>
      <c r="B188" s="892" t="s">
        <v>2941</v>
      </c>
      <c r="C188" s="892" t="s">
        <v>2935</v>
      </c>
      <c r="D188" s="893">
        <v>4</v>
      </c>
      <c r="E188" s="893">
        <v>1</v>
      </c>
      <c r="F188" s="893"/>
      <c r="G188" s="893"/>
      <c r="H188" s="893">
        <v>1</v>
      </c>
      <c r="I188" s="893"/>
      <c r="J188" s="893"/>
      <c r="K188" s="893">
        <v>1</v>
      </c>
      <c r="L188" s="893">
        <v>1</v>
      </c>
      <c r="M188" s="893"/>
      <c r="N188" s="893"/>
      <c r="O188" s="893">
        <v>5</v>
      </c>
      <c r="P188" s="893"/>
      <c r="Q188" s="893"/>
      <c r="R188" s="893">
        <v>1</v>
      </c>
      <c r="S188" s="893"/>
      <c r="T188" s="893"/>
      <c r="U188" s="893"/>
      <c r="V188" s="893"/>
      <c r="W188" s="893">
        <v>1</v>
      </c>
      <c r="X188" s="893"/>
      <c r="Y188" s="893">
        <v>1</v>
      </c>
      <c r="Z188" s="893"/>
      <c r="AA188" s="893">
        <v>1</v>
      </c>
      <c r="AB188" s="893">
        <v>10</v>
      </c>
      <c r="AC188" s="893">
        <v>10</v>
      </c>
      <c r="AD188" s="893">
        <v>10</v>
      </c>
      <c r="AE188" s="893"/>
      <c r="AF188" s="893"/>
      <c r="AG188" s="893"/>
      <c r="AH188" s="893"/>
      <c r="AI188" s="893"/>
      <c r="AJ188" s="893"/>
    </row>
    <row r="189" spans="1:40" ht="66.75" customHeight="1" x14ac:dyDescent="0.25">
      <c r="A189" s="898">
        <v>7</v>
      </c>
      <c r="B189" s="892" t="s">
        <v>2940</v>
      </c>
      <c r="C189" s="892" t="s">
        <v>2935</v>
      </c>
      <c r="D189" s="893">
        <v>4</v>
      </c>
      <c r="E189" s="893">
        <v>1</v>
      </c>
      <c r="F189" s="893"/>
      <c r="G189" s="893"/>
      <c r="H189" s="893">
        <v>1</v>
      </c>
      <c r="I189" s="893">
        <v>1</v>
      </c>
      <c r="J189" s="893"/>
      <c r="K189" s="893">
        <v>1</v>
      </c>
      <c r="L189" s="893">
        <v>2</v>
      </c>
      <c r="M189" s="893"/>
      <c r="N189" s="893"/>
      <c r="O189" s="893">
        <v>5</v>
      </c>
      <c r="P189" s="893"/>
      <c r="Q189" s="893"/>
      <c r="R189" s="893">
        <v>1</v>
      </c>
      <c r="S189" s="893"/>
      <c r="T189" s="893"/>
      <c r="U189" s="893"/>
      <c r="V189" s="893"/>
      <c r="W189" s="893">
        <v>1</v>
      </c>
      <c r="X189" s="893"/>
      <c r="Y189" s="893">
        <v>1</v>
      </c>
      <c r="Z189" s="893"/>
      <c r="AA189" s="893">
        <v>1</v>
      </c>
      <c r="AB189" s="893">
        <v>10</v>
      </c>
      <c r="AC189" s="893">
        <v>10</v>
      </c>
      <c r="AD189" s="893">
        <v>5</v>
      </c>
      <c r="AE189" s="893"/>
      <c r="AF189" s="893"/>
      <c r="AG189" s="893"/>
      <c r="AH189" s="893"/>
      <c r="AI189" s="893"/>
      <c r="AJ189" s="893"/>
    </row>
    <row r="190" spans="1:40" ht="67.5" customHeight="1" x14ac:dyDescent="0.25">
      <c r="A190" s="898">
        <v>8</v>
      </c>
      <c r="B190" s="892" t="s">
        <v>2939</v>
      </c>
      <c r="C190" s="892" t="s">
        <v>2935</v>
      </c>
      <c r="D190" s="893">
        <v>4</v>
      </c>
      <c r="E190" s="893">
        <v>1</v>
      </c>
      <c r="F190" s="893"/>
      <c r="G190" s="893"/>
      <c r="H190" s="893">
        <v>1</v>
      </c>
      <c r="I190" s="893">
        <v>1</v>
      </c>
      <c r="J190" s="893"/>
      <c r="K190" s="893">
        <v>1</v>
      </c>
      <c r="L190" s="893">
        <v>1</v>
      </c>
      <c r="M190" s="893"/>
      <c r="N190" s="893"/>
      <c r="O190" s="893"/>
      <c r="P190" s="893"/>
      <c r="Q190" s="893"/>
      <c r="R190" s="893">
        <v>1</v>
      </c>
      <c r="S190" s="893"/>
      <c r="T190" s="893"/>
      <c r="U190" s="893"/>
      <c r="V190" s="893"/>
      <c r="W190" s="893">
        <v>1</v>
      </c>
      <c r="X190" s="893"/>
      <c r="Y190" s="893">
        <v>1</v>
      </c>
      <c r="Z190" s="893"/>
      <c r="AA190" s="893">
        <v>1</v>
      </c>
      <c r="AB190" s="893">
        <v>10</v>
      </c>
      <c r="AC190" s="893">
        <v>10</v>
      </c>
      <c r="AD190" s="893">
        <v>5</v>
      </c>
      <c r="AE190" s="893"/>
      <c r="AF190" s="893"/>
      <c r="AG190" s="893"/>
      <c r="AH190" s="893"/>
      <c r="AI190" s="893"/>
      <c r="AJ190" s="893"/>
    </row>
    <row r="191" spans="1:40" ht="78.75" customHeight="1" x14ac:dyDescent="0.25">
      <c r="A191" s="898">
        <v>9</v>
      </c>
      <c r="B191" s="892" t="s">
        <v>2938</v>
      </c>
      <c r="C191" s="892" t="s">
        <v>2935</v>
      </c>
      <c r="D191" s="893">
        <v>4</v>
      </c>
      <c r="E191" s="893">
        <v>1</v>
      </c>
      <c r="F191" s="893"/>
      <c r="G191" s="893"/>
      <c r="H191" s="893"/>
      <c r="I191" s="893"/>
      <c r="J191" s="893"/>
      <c r="K191" s="893">
        <v>1</v>
      </c>
      <c r="L191" s="893">
        <v>1</v>
      </c>
      <c r="M191" s="893"/>
      <c r="N191" s="893"/>
      <c r="O191" s="893"/>
      <c r="P191" s="893"/>
      <c r="Q191" s="893"/>
      <c r="R191" s="893">
        <v>1</v>
      </c>
      <c r="S191" s="893">
        <v>1</v>
      </c>
      <c r="T191" s="893"/>
      <c r="U191" s="893"/>
      <c r="V191" s="893"/>
      <c r="W191" s="893">
        <v>1</v>
      </c>
      <c r="X191" s="893"/>
      <c r="Y191" s="893">
        <v>1</v>
      </c>
      <c r="Z191" s="893"/>
      <c r="AA191" s="893">
        <v>1</v>
      </c>
      <c r="AB191" s="893">
        <v>5</v>
      </c>
      <c r="AC191" s="893">
        <v>10</v>
      </c>
      <c r="AD191" s="893">
        <v>5</v>
      </c>
      <c r="AE191" s="893"/>
      <c r="AF191" s="893"/>
      <c r="AG191" s="893"/>
      <c r="AH191" s="893"/>
      <c r="AI191" s="893"/>
      <c r="AJ191" s="893"/>
    </row>
    <row r="192" spans="1:40" ht="78" customHeight="1" x14ac:dyDescent="0.25">
      <c r="A192" s="898">
        <v>10</v>
      </c>
      <c r="B192" s="892" t="s">
        <v>2937</v>
      </c>
      <c r="C192" s="892" t="s">
        <v>2935</v>
      </c>
      <c r="D192" s="893">
        <v>4</v>
      </c>
      <c r="E192" s="893">
        <v>1</v>
      </c>
      <c r="F192" s="893"/>
      <c r="G192" s="893"/>
      <c r="H192" s="893">
        <v>1</v>
      </c>
      <c r="I192" s="893">
        <v>1</v>
      </c>
      <c r="J192" s="893"/>
      <c r="K192" s="893">
        <v>1</v>
      </c>
      <c r="L192" s="893">
        <v>1</v>
      </c>
      <c r="M192" s="893"/>
      <c r="N192" s="893"/>
      <c r="O192" s="893"/>
      <c r="P192" s="893"/>
      <c r="Q192" s="893"/>
      <c r="R192" s="893">
        <v>1</v>
      </c>
      <c r="S192" s="893">
        <v>1</v>
      </c>
      <c r="T192" s="893"/>
      <c r="U192" s="893"/>
      <c r="V192" s="893"/>
      <c r="W192" s="893">
        <v>1</v>
      </c>
      <c r="X192" s="893"/>
      <c r="Y192" s="893">
        <v>1</v>
      </c>
      <c r="Z192" s="893"/>
      <c r="AA192" s="893">
        <v>1</v>
      </c>
      <c r="AB192" s="893">
        <v>10</v>
      </c>
      <c r="AC192" s="893">
        <v>10</v>
      </c>
      <c r="AD192" s="893">
        <v>5</v>
      </c>
      <c r="AE192" s="893"/>
      <c r="AF192" s="893"/>
      <c r="AG192" s="893"/>
      <c r="AH192" s="893"/>
      <c r="AI192" s="893"/>
      <c r="AJ192" s="893"/>
    </row>
    <row r="193" spans="1:40" ht="63" customHeight="1" thickBot="1" x14ac:dyDescent="0.3">
      <c r="A193" s="897">
        <v>11</v>
      </c>
      <c r="B193" s="896" t="s">
        <v>2936</v>
      </c>
      <c r="C193" s="896" t="s">
        <v>2935</v>
      </c>
      <c r="D193" s="895">
        <v>4</v>
      </c>
      <c r="E193" s="895">
        <v>1</v>
      </c>
      <c r="F193" s="895"/>
      <c r="G193" s="895"/>
      <c r="H193" s="895">
        <v>1</v>
      </c>
      <c r="I193" s="895">
        <v>1</v>
      </c>
      <c r="J193" s="895"/>
      <c r="K193" s="895">
        <v>1</v>
      </c>
      <c r="L193" s="895">
        <v>2</v>
      </c>
      <c r="M193" s="895">
        <v>1</v>
      </c>
      <c r="N193" s="895"/>
      <c r="O193" s="895">
        <v>1</v>
      </c>
      <c r="P193" s="895"/>
      <c r="Q193" s="895"/>
      <c r="R193" s="895">
        <v>1</v>
      </c>
      <c r="S193" s="895"/>
      <c r="T193" s="895"/>
      <c r="U193" s="895"/>
      <c r="V193" s="895"/>
      <c r="W193" s="895">
        <v>1</v>
      </c>
      <c r="X193" s="895"/>
      <c r="Y193" s="895">
        <v>1</v>
      </c>
      <c r="Z193" s="895"/>
      <c r="AA193" s="895">
        <v>1</v>
      </c>
      <c r="AB193" s="895">
        <v>6</v>
      </c>
      <c r="AC193" s="895">
        <v>5</v>
      </c>
      <c r="AD193" s="895">
        <v>3</v>
      </c>
      <c r="AE193" s="895"/>
      <c r="AF193" s="895"/>
      <c r="AG193" s="895"/>
      <c r="AH193" s="895"/>
      <c r="AI193" s="895"/>
      <c r="AJ193" s="895"/>
      <c r="AL193" s="6">
        <f>SUM(D194)</f>
        <v>50</v>
      </c>
    </row>
    <row r="194" spans="1:40" ht="49.5" customHeight="1" thickBot="1" x14ac:dyDescent="0.3">
      <c r="A194" s="894"/>
      <c r="B194" s="84" t="s">
        <v>85</v>
      </c>
      <c r="C194" s="81"/>
      <c r="D194" s="77">
        <f t="shared" ref="D194:AJ194" si="16">SUM(D183:D193)</f>
        <v>50</v>
      </c>
      <c r="E194" s="122">
        <f t="shared" si="16"/>
        <v>11</v>
      </c>
      <c r="F194" s="79">
        <f t="shared" si="16"/>
        <v>0</v>
      </c>
      <c r="G194" s="77">
        <f t="shared" si="16"/>
        <v>0</v>
      </c>
      <c r="H194" s="77">
        <f t="shared" si="16"/>
        <v>10</v>
      </c>
      <c r="I194" s="77">
        <f t="shared" si="16"/>
        <v>9</v>
      </c>
      <c r="J194" s="77">
        <f t="shared" si="16"/>
        <v>0</v>
      </c>
      <c r="K194" s="77">
        <f t="shared" si="16"/>
        <v>14</v>
      </c>
      <c r="L194" s="77">
        <f t="shared" si="16"/>
        <v>16</v>
      </c>
      <c r="M194" s="77">
        <f t="shared" si="16"/>
        <v>5</v>
      </c>
      <c r="N194" s="77">
        <f t="shared" si="16"/>
        <v>0</v>
      </c>
      <c r="O194" s="77">
        <f t="shared" si="16"/>
        <v>21</v>
      </c>
      <c r="P194" s="77">
        <f t="shared" si="16"/>
        <v>0</v>
      </c>
      <c r="Q194" s="77">
        <f t="shared" si="16"/>
        <v>0</v>
      </c>
      <c r="R194" s="77">
        <f t="shared" si="16"/>
        <v>11</v>
      </c>
      <c r="S194" s="77">
        <f t="shared" si="16"/>
        <v>3</v>
      </c>
      <c r="T194" s="77">
        <f t="shared" si="16"/>
        <v>0</v>
      </c>
      <c r="U194" s="77">
        <f t="shared" si="16"/>
        <v>0</v>
      </c>
      <c r="V194" s="77">
        <f t="shared" si="16"/>
        <v>4</v>
      </c>
      <c r="W194" s="77">
        <f t="shared" si="16"/>
        <v>11</v>
      </c>
      <c r="X194" s="77">
        <f t="shared" si="16"/>
        <v>0</v>
      </c>
      <c r="Y194" s="77">
        <f t="shared" si="16"/>
        <v>11</v>
      </c>
      <c r="Z194" s="77">
        <f t="shared" si="16"/>
        <v>1</v>
      </c>
      <c r="AA194" s="77">
        <f t="shared" si="16"/>
        <v>11</v>
      </c>
      <c r="AB194" s="77">
        <f t="shared" si="16"/>
        <v>101</v>
      </c>
      <c r="AC194" s="77">
        <f t="shared" si="16"/>
        <v>105</v>
      </c>
      <c r="AD194" s="77">
        <f t="shared" si="16"/>
        <v>78</v>
      </c>
      <c r="AE194" s="77">
        <f t="shared" si="16"/>
        <v>0</v>
      </c>
      <c r="AF194" s="77">
        <f t="shared" si="16"/>
        <v>0</v>
      </c>
      <c r="AG194" s="77">
        <f t="shared" si="16"/>
        <v>0</v>
      </c>
      <c r="AH194" s="77">
        <f t="shared" si="16"/>
        <v>0</v>
      </c>
      <c r="AI194" s="77">
        <f t="shared" si="16"/>
        <v>0</v>
      </c>
      <c r="AJ194" s="122">
        <f t="shared" si="16"/>
        <v>0</v>
      </c>
      <c r="AL194" s="6">
        <f>SUM(F194+G194+H194+J194+N194+R194+S194+T194+U194+V194+W194+X194+Y194+AI194+AJ194)</f>
        <v>50</v>
      </c>
      <c r="AM194" s="6">
        <f>SUM(I194+K194+L194+M194+O194+P194+Q194+AA194+AB194+AC194+AD194+AE194+AF194+Z194)</f>
        <v>361</v>
      </c>
      <c r="AN194" s="6">
        <f>SUM(AL194:AM194)</f>
        <v>411</v>
      </c>
    </row>
    <row r="195" spans="1:40" ht="29.25" customHeight="1" x14ac:dyDescent="0.25">
      <c r="A195" s="1226" t="s">
        <v>691</v>
      </c>
      <c r="B195" s="1227"/>
      <c r="C195" s="1227"/>
      <c r="D195" s="1227"/>
      <c r="E195" s="1227"/>
      <c r="F195" s="1227"/>
      <c r="G195" s="1227"/>
      <c r="H195" s="1227"/>
      <c r="I195" s="1227"/>
      <c r="J195" s="1227"/>
      <c r="K195" s="1227"/>
      <c r="L195" s="1227"/>
      <c r="M195" s="1227"/>
      <c r="N195" s="1227"/>
      <c r="O195" s="1227"/>
      <c r="P195" s="1227"/>
      <c r="Q195" s="1227"/>
      <c r="R195" s="1227"/>
      <c r="S195" s="1227"/>
      <c r="T195" s="1227"/>
      <c r="U195" s="1227"/>
      <c r="V195" s="1227"/>
      <c r="W195" s="1227"/>
      <c r="X195" s="1227"/>
      <c r="Y195" s="1227"/>
      <c r="Z195" s="1227"/>
      <c r="AA195" s="1227"/>
      <c r="AB195" s="1227"/>
      <c r="AC195" s="1227"/>
      <c r="AD195" s="1227"/>
      <c r="AE195" s="1227"/>
      <c r="AF195" s="1227"/>
      <c r="AG195" s="1227"/>
      <c r="AH195" s="1227"/>
      <c r="AI195" s="1227"/>
      <c r="AJ195" s="1230"/>
    </row>
    <row r="196" spans="1:40" ht="396" x14ac:dyDescent="0.25">
      <c r="A196" s="893">
        <v>1</v>
      </c>
      <c r="B196" s="892" t="s">
        <v>2934</v>
      </c>
      <c r="C196" s="892" t="s">
        <v>2933</v>
      </c>
      <c r="D196" s="891">
        <v>3</v>
      </c>
      <c r="E196" s="891">
        <v>1</v>
      </c>
      <c r="F196" s="891"/>
      <c r="G196" s="891"/>
      <c r="H196" s="891"/>
      <c r="I196" s="891">
        <v>1</v>
      </c>
      <c r="J196" s="891"/>
      <c r="K196" s="891">
        <v>1</v>
      </c>
      <c r="L196" s="891">
        <v>2</v>
      </c>
      <c r="M196" s="891">
        <v>1</v>
      </c>
      <c r="N196" s="891"/>
      <c r="O196" s="891">
        <v>1</v>
      </c>
      <c r="P196" s="891"/>
      <c r="Q196" s="891"/>
      <c r="R196" s="891">
        <v>1</v>
      </c>
      <c r="S196" s="891"/>
      <c r="T196" s="891"/>
      <c r="U196" s="891"/>
      <c r="V196" s="891"/>
      <c r="W196" s="891"/>
      <c r="X196" s="891"/>
      <c r="Y196" s="891">
        <v>1</v>
      </c>
      <c r="Z196" s="891"/>
      <c r="AA196" s="891">
        <v>1</v>
      </c>
      <c r="AB196" s="891">
        <v>5</v>
      </c>
      <c r="AC196" s="891">
        <v>5</v>
      </c>
      <c r="AD196" s="891">
        <v>1</v>
      </c>
      <c r="AE196" s="890"/>
      <c r="AF196" s="890"/>
      <c r="AG196" s="890"/>
      <c r="AH196" s="890"/>
      <c r="AI196" s="890"/>
      <c r="AJ196" s="890"/>
    </row>
    <row r="197" spans="1:40" ht="198" x14ac:dyDescent="0.25">
      <c r="A197" s="893">
        <v>2</v>
      </c>
      <c r="B197" s="892" t="s">
        <v>2932</v>
      </c>
      <c r="C197" s="892" t="s">
        <v>2931</v>
      </c>
      <c r="D197" s="891">
        <v>4</v>
      </c>
      <c r="E197" s="891">
        <v>1</v>
      </c>
      <c r="F197" s="891"/>
      <c r="G197" s="891"/>
      <c r="H197" s="891"/>
      <c r="I197" s="891">
        <v>1</v>
      </c>
      <c r="J197" s="891"/>
      <c r="K197" s="891">
        <v>1</v>
      </c>
      <c r="L197" s="891">
        <v>2</v>
      </c>
      <c r="M197" s="891">
        <v>1</v>
      </c>
      <c r="N197" s="891"/>
      <c r="O197" s="891">
        <v>1</v>
      </c>
      <c r="P197" s="891"/>
      <c r="Q197" s="891"/>
      <c r="R197" s="891">
        <v>1</v>
      </c>
      <c r="S197" s="891"/>
      <c r="T197" s="891"/>
      <c r="U197" s="891"/>
      <c r="V197" s="891"/>
      <c r="W197" s="891"/>
      <c r="X197" s="891"/>
      <c r="Y197" s="891">
        <v>1</v>
      </c>
      <c r="Z197" s="891"/>
      <c r="AA197" s="891"/>
      <c r="AB197" s="891">
        <v>5</v>
      </c>
      <c r="AC197" s="891">
        <v>5</v>
      </c>
      <c r="AD197" s="891">
        <v>1</v>
      </c>
      <c r="AE197" s="890"/>
      <c r="AF197" s="890"/>
      <c r="AG197" s="890"/>
      <c r="AH197" s="890"/>
      <c r="AI197" s="890"/>
      <c r="AJ197" s="890"/>
    </row>
    <row r="198" spans="1:40" ht="270" x14ac:dyDescent="0.25">
      <c r="A198" s="893">
        <v>3</v>
      </c>
      <c r="B198" s="892" t="s">
        <v>2930</v>
      </c>
      <c r="C198" s="892" t="s">
        <v>2929</v>
      </c>
      <c r="D198" s="891">
        <v>5</v>
      </c>
      <c r="E198" s="891">
        <v>1</v>
      </c>
      <c r="F198" s="891"/>
      <c r="G198" s="891"/>
      <c r="H198" s="891"/>
      <c r="I198" s="891">
        <v>2</v>
      </c>
      <c r="J198" s="891"/>
      <c r="K198" s="891">
        <v>2</v>
      </c>
      <c r="L198" s="891">
        <v>2</v>
      </c>
      <c r="M198" s="891">
        <v>2</v>
      </c>
      <c r="N198" s="891"/>
      <c r="O198" s="891">
        <v>2</v>
      </c>
      <c r="P198" s="891"/>
      <c r="Q198" s="891"/>
      <c r="R198" s="891">
        <v>2</v>
      </c>
      <c r="S198" s="891"/>
      <c r="T198" s="891"/>
      <c r="U198" s="891"/>
      <c r="V198" s="891"/>
      <c r="W198" s="891"/>
      <c r="X198" s="891"/>
      <c r="Y198" s="891">
        <v>2</v>
      </c>
      <c r="Z198" s="891"/>
      <c r="AA198" s="891">
        <v>1</v>
      </c>
      <c r="AB198" s="891">
        <v>7</v>
      </c>
      <c r="AC198" s="891">
        <v>10</v>
      </c>
      <c r="AD198" s="891">
        <v>3</v>
      </c>
      <c r="AE198" s="890"/>
      <c r="AF198" s="890"/>
      <c r="AG198" s="890"/>
      <c r="AH198" s="890"/>
      <c r="AI198" s="890"/>
      <c r="AJ198" s="890"/>
    </row>
    <row r="199" spans="1:40" ht="149.25" customHeight="1" x14ac:dyDescent="0.25">
      <c r="A199" s="893">
        <v>4</v>
      </c>
      <c r="B199" s="892" t="s">
        <v>2928</v>
      </c>
      <c r="C199" s="892" t="s">
        <v>2927</v>
      </c>
      <c r="D199" s="891">
        <v>4</v>
      </c>
      <c r="E199" s="891">
        <v>1</v>
      </c>
      <c r="F199" s="891"/>
      <c r="G199" s="891"/>
      <c r="H199" s="891"/>
      <c r="I199" s="891">
        <v>2</v>
      </c>
      <c r="J199" s="891"/>
      <c r="K199" s="891">
        <v>2</v>
      </c>
      <c r="L199" s="891">
        <v>2</v>
      </c>
      <c r="M199" s="891">
        <v>2</v>
      </c>
      <c r="N199" s="891"/>
      <c r="O199" s="891">
        <v>2</v>
      </c>
      <c r="P199" s="891"/>
      <c r="Q199" s="891"/>
      <c r="R199" s="891">
        <v>2</v>
      </c>
      <c r="S199" s="891"/>
      <c r="T199" s="891"/>
      <c r="U199" s="891"/>
      <c r="V199" s="891"/>
      <c r="W199" s="891"/>
      <c r="X199" s="891"/>
      <c r="Y199" s="891">
        <v>2</v>
      </c>
      <c r="Z199" s="891"/>
      <c r="AA199" s="891">
        <v>1</v>
      </c>
      <c r="AB199" s="891">
        <v>7</v>
      </c>
      <c r="AC199" s="891">
        <v>10</v>
      </c>
      <c r="AD199" s="891">
        <v>3</v>
      </c>
      <c r="AE199" s="890"/>
      <c r="AF199" s="890"/>
      <c r="AG199" s="890"/>
      <c r="AH199" s="890"/>
      <c r="AI199" s="890"/>
      <c r="AJ199" s="890"/>
    </row>
    <row r="200" spans="1:40" ht="409.6" x14ac:dyDescent="0.25">
      <c r="A200" s="893">
        <v>5</v>
      </c>
      <c r="B200" s="892" t="s">
        <v>2926</v>
      </c>
      <c r="C200" s="892" t="s">
        <v>2925</v>
      </c>
      <c r="D200" s="891">
        <v>6</v>
      </c>
      <c r="E200" s="891">
        <v>1</v>
      </c>
      <c r="F200" s="891"/>
      <c r="G200" s="891"/>
      <c r="H200" s="891"/>
      <c r="I200" s="891">
        <v>2</v>
      </c>
      <c r="J200" s="891"/>
      <c r="K200" s="891">
        <v>2</v>
      </c>
      <c r="L200" s="891">
        <v>2</v>
      </c>
      <c r="M200" s="891">
        <v>2</v>
      </c>
      <c r="N200" s="891"/>
      <c r="O200" s="891">
        <v>2</v>
      </c>
      <c r="P200" s="891"/>
      <c r="Q200" s="891"/>
      <c r="R200" s="891">
        <v>2</v>
      </c>
      <c r="S200" s="891"/>
      <c r="T200" s="891"/>
      <c r="U200" s="891"/>
      <c r="V200" s="891"/>
      <c r="W200" s="891"/>
      <c r="X200" s="891"/>
      <c r="Y200" s="891">
        <v>2</v>
      </c>
      <c r="Z200" s="891"/>
      <c r="AA200" s="891">
        <v>1</v>
      </c>
      <c r="AB200" s="891">
        <v>7</v>
      </c>
      <c r="AC200" s="891">
        <v>10</v>
      </c>
      <c r="AD200" s="891">
        <v>3</v>
      </c>
      <c r="AE200" s="890"/>
      <c r="AF200" s="890"/>
      <c r="AG200" s="890"/>
      <c r="AH200" s="890"/>
      <c r="AI200" s="890"/>
      <c r="AJ200" s="890"/>
    </row>
    <row r="201" spans="1:40" ht="297" customHeight="1" x14ac:dyDescent="0.25">
      <c r="A201" s="893">
        <v>6</v>
      </c>
      <c r="B201" s="892" t="s">
        <v>2924</v>
      </c>
      <c r="C201" s="892" t="s">
        <v>2923</v>
      </c>
      <c r="D201" s="891">
        <v>4</v>
      </c>
      <c r="E201" s="891">
        <v>1</v>
      </c>
      <c r="F201" s="891"/>
      <c r="G201" s="891"/>
      <c r="H201" s="891"/>
      <c r="I201" s="891">
        <v>1</v>
      </c>
      <c r="J201" s="891"/>
      <c r="K201" s="891">
        <v>1</v>
      </c>
      <c r="L201" s="891">
        <v>2</v>
      </c>
      <c r="M201" s="891">
        <v>1</v>
      </c>
      <c r="N201" s="891"/>
      <c r="O201" s="891">
        <v>5</v>
      </c>
      <c r="P201" s="891"/>
      <c r="Q201" s="891"/>
      <c r="R201" s="891">
        <v>1</v>
      </c>
      <c r="S201" s="891"/>
      <c r="T201" s="891"/>
      <c r="U201" s="891"/>
      <c r="V201" s="891"/>
      <c r="W201" s="891"/>
      <c r="X201" s="891"/>
      <c r="Y201" s="891">
        <v>1</v>
      </c>
      <c r="Z201" s="891"/>
      <c r="AA201" s="891">
        <v>1</v>
      </c>
      <c r="AB201" s="891">
        <v>5</v>
      </c>
      <c r="AC201" s="891">
        <v>5</v>
      </c>
      <c r="AD201" s="891">
        <v>10</v>
      </c>
      <c r="AE201" s="890"/>
      <c r="AF201" s="890"/>
      <c r="AG201" s="890"/>
      <c r="AH201" s="890"/>
      <c r="AI201" s="890"/>
      <c r="AJ201" s="890"/>
    </row>
    <row r="202" spans="1:40" ht="353.25" customHeight="1" x14ac:dyDescent="0.25">
      <c r="A202" s="893">
        <v>7</v>
      </c>
      <c r="B202" s="892" t="s">
        <v>2922</v>
      </c>
      <c r="C202" s="892" t="s">
        <v>2921</v>
      </c>
      <c r="D202" s="891">
        <v>5</v>
      </c>
      <c r="E202" s="891">
        <v>1</v>
      </c>
      <c r="F202" s="891"/>
      <c r="G202" s="891"/>
      <c r="H202" s="891"/>
      <c r="I202" s="891">
        <v>1</v>
      </c>
      <c r="J202" s="891"/>
      <c r="K202" s="891">
        <v>1</v>
      </c>
      <c r="L202" s="891">
        <v>2</v>
      </c>
      <c r="M202" s="891">
        <v>1</v>
      </c>
      <c r="N202" s="891"/>
      <c r="O202" s="891">
        <v>1</v>
      </c>
      <c r="P202" s="891"/>
      <c r="Q202" s="891"/>
      <c r="R202" s="891">
        <v>1</v>
      </c>
      <c r="S202" s="891"/>
      <c r="T202" s="891"/>
      <c r="U202" s="891"/>
      <c r="V202" s="891"/>
      <c r="W202" s="891"/>
      <c r="X202" s="891"/>
      <c r="Y202" s="891">
        <v>1</v>
      </c>
      <c r="Z202" s="891"/>
      <c r="AA202" s="891">
        <v>1</v>
      </c>
      <c r="AB202" s="891">
        <v>5</v>
      </c>
      <c r="AC202" s="891">
        <v>5</v>
      </c>
      <c r="AD202" s="891">
        <v>1</v>
      </c>
      <c r="AE202" s="890"/>
      <c r="AF202" s="890"/>
      <c r="AG202" s="890"/>
      <c r="AH202" s="890"/>
      <c r="AI202" s="890"/>
      <c r="AJ202" s="890"/>
    </row>
    <row r="203" spans="1:40" ht="391.5" customHeight="1" thickBot="1" x14ac:dyDescent="0.3">
      <c r="A203" s="893">
        <v>8</v>
      </c>
      <c r="B203" s="892" t="s">
        <v>2920</v>
      </c>
      <c r="C203" s="888" t="s">
        <v>2919</v>
      </c>
      <c r="D203" s="891">
        <v>3</v>
      </c>
      <c r="E203" s="891">
        <v>1</v>
      </c>
      <c r="F203" s="891"/>
      <c r="G203" s="891"/>
      <c r="H203" s="891"/>
      <c r="I203" s="891">
        <v>2</v>
      </c>
      <c r="J203" s="891"/>
      <c r="K203" s="891">
        <v>2</v>
      </c>
      <c r="L203" s="891">
        <v>2</v>
      </c>
      <c r="M203" s="891">
        <v>2</v>
      </c>
      <c r="N203" s="891"/>
      <c r="O203" s="891">
        <v>2</v>
      </c>
      <c r="P203" s="891"/>
      <c r="Q203" s="891"/>
      <c r="R203" s="891">
        <v>2</v>
      </c>
      <c r="S203" s="891"/>
      <c r="T203" s="891"/>
      <c r="U203" s="891"/>
      <c r="V203" s="891"/>
      <c r="W203" s="891"/>
      <c r="X203" s="891"/>
      <c r="Y203" s="891">
        <v>2</v>
      </c>
      <c r="Z203" s="891"/>
      <c r="AA203" s="891">
        <v>1</v>
      </c>
      <c r="AB203" s="891">
        <v>7</v>
      </c>
      <c r="AC203" s="891">
        <v>10</v>
      </c>
      <c r="AD203" s="891">
        <v>3</v>
      </c>
      <c r="AE203" s="890"/>
      <c r="AF203" s="890"/>
      <c r="AG203" s="890"/>
      <c r="AH203" s="890"/>
      <c r="AI203" s="890"/>
      <c r="AJ203" s="890"/>
      <c r="AL203" s="6">
        <f>SUM(D204)</f>
        <v>34</v>
      </c>
    </row>
    <row r="204" spans="1:40" ht="49.5" customHeight="1" thickBot="1" x14ac:dyDescent="0.3">
      <c r="A204" s="433"/>
      <c r="B204" s="84" t="s">
        <v>85</v>
      </c>
      <c r="C204" s="81"/>
      <c r="D204" s="77">
        <f t="shared" ref="D204:AJ204" si="17">SUM(D196:D203)</f>
        <v>34</v>
      </c>
      <c r="E204" s="122">
        <f t="shared" si="17"/>
        <v>8</v>
      </c>
      <c r="F204" s="77">
        <f t="shared" si="17"/>
        <v>0</v>
      </c>
      <c r="G204" s="77">
        <f t="shared" si="17"/>
        <v>0</v>
      </c>
      <c r="H204" s="77">
        <f t="shared" si="17"/>
        <v>0</v>
      </c>
      <c r="I204" s="77">
        <f t="shared" si="17"/>
        <v>12</v>
      </c>
      <c r="J204" s="77">
        <f t="shared" si="17"/>
        <v>0</v>
      </c>
      <c r="K204" s="77">
        <f t="shared" si="17"/>
        <v>12</v>
      </c>
      <c r="L204" s="77">
        <f t="shared" si="17"/>
        <v>16</v>
      </c>
      <c r="M204" s="77">
        <f t="shared" si="17"/>
        <v>12</v>
      </c>
      <c r="N204" s="77">
        <f t="shared" si="17"/>
        <v>0</v>
      </c>
      <c r="O204" s="77">
        <f t="shared" si="17"/>
        <v>16</v>
      </c>
      <c r="P204" s="77">
        <f t="shared" si="17"/>
        <v>0</v>
      </c>
      <c r="Q204" s="77">
        <f t="shared" si="17"/>
        <v>0</v>
      </c>
      <c r="R204" s="77">
        <f t="shared" si="17"/>
        <v>12</v>
      </c>
      <c r="S204" s="77">
        <f t="shared" si="17"/>
        <v>0</v>
      </c>
      <c r="T204" s="77">
        <f t="shared" si="17"/>
        <v>0</v>
      </c>
      <c r="U204" s="77">
        <f t="shared" si="17"/>
        <v>0</v>
      </c>
      <c r="V204" s="77">
        <f t="shared" si="17"/>
        <v>0</v>
      </c>
      <c r="W204" s="77">
        <f t="shared" si="17"/>
        <v>0</v>
      </c>
      <c r="X204" s="77">
        <f t="shared" si="17"/>
        <v>0</v>
      </c>
      <c r="Y204" s="77">
        <f t="shared" si="17"/>
        <v>12</v>
      </c>
      <c r="Z204" s="77">
        <f t="shared" si="17"/>
        <v>0</v>
      </c>
      <c r="AA204" s="77">
        <f t="shared" si="17"/>
        <v>7</v>
      </c>
      <c r="AB204" s="77">
        <f t="shared" si="17"/>
        <v>48</v>
      </c>
      <c r="AC204" s="77">
        <f t="shared" si="17"/>
        <v>60</v>
      </c>
      <c r="AD204" s="77">
        <f t="shared" si="17"/>
        <v>25</v>
      </c>
      <c r="AE204" s="77">
        <f t="shared" si="17"/>
        <v>0</v>
      </c>
      <c r="AF204" s="77">
        <f t="shared" si="17"/>
        <v>0</v>
      </c>
      <c r="AG204" s="77">
        <f t="shared" si="17"/>
        <v>0</v>
      </c>
      <c r="AH204" s="77">
        <f t="shared" si="17"/>
        <v>0</v>
      </c>
      <c r="AI204" s="77">
        <f t="shared" si="17"/>
        <v>0</v>
      </c>
      <c r="AJ204" s="122">
        <f t="shared" si="17"/>
        <v>0</v>
      </c>
      <c r="AL204" s="6">
        <f>SUM(F204+G204+H204+J204+N204+R204+S204+T204+U204+V204+W204+X204+Y204+AI204+AJ204)</f>
        <v>24</v>
      </c>
      <c r="AM204" s="6">
        <f>SUM(I204+K204+L204+M204+O204+P204+Q204+AA204+AB204+AC204+AD204+AE204+AF204+Z204)</f>
        <v>208</v>
      </c>
      <c r="AN204" s="6">
        <f>SUM(AL204:AM204)</f>
        <v>232</v>
      </c>
    </row>
    <row r="205" spans="1:40" ht="29.25" customHeight="1" x14ac:dyDescent="0.25">
      <c r="A205" s="1226" t="s">
        <v>707</v>
      </c>
      <c r="B205" s="1227"/>
      <c r="C205" s="1227"/>
      <c r="D205" s="1227"/>
      <c r="E205" s="1227"/>
      <c r="F205" s="1227"/>
      <c r="G205" s="1227"/>
      <c r="H205" s="1227"/>
      <c r="I205" s="1227"/>
      <c r="J205" s="1227"/>
      <c r="K205" s="1227"/>
      <c r="L205" s="1227"/>
      <c r="M205" s="1227"/>
      <c r="N205" s="1227"/>
      <c r="O205" s="1227"/>
      <c r="P205" s="1227"/>
      <c r="Q205" s="1227"/>
      <c r="R205" s="1227"/>
      <c r="S205" s="1227"/>
      <c r="T205" s="1227"/>
      <c r="U205" s="1227"/>
      <c r="V205" s="1227"/>
      <c r="W205" s="1227"/>
      <c r="X205" s="1227"/>
      <c r="Y205" s="1227"/>
      <c r="Z205" s="1227"/>
      <c r="AA205" s="1227"/>
      <c r="AB205" s="1227"/>
      <c r="AC205" s="1227"/>
      <c r="AD205" s="1227"/>
      <c r="AE205" s="1227"/>
      <c r="AF205" s="1227"/>
      <c r="AG205" s="1227"/>
      <c r="AH205" s="1227"/>
      <c r="AI205" s="1227"/>
      <c r="AJ205" s="1230"/>
    </row>
    <row r="206" spans="1:40" ht="110.25" customHeight="1" x14ac:dyDescent="0.25">
      <c r="A206" s="884">
        <v>1</v>
      </c>
      <c r="B206" s="887" t="s">
        <v>2918</v>
      </c>
      <c r="C206" s="887" t="s">
        <v>2917</v>
      </c>
      <c r="D206" s="889">
        <v>4</v>
      </c>
      <c r="E206" s="889">
        <v>1</v>
      </c>
      <c r="F206" s="889">
        <v>0</v>
      </c>
      <c r="G206" s="889">
        <v>0</v>
      </c>
      <c r="H206" s="889">
        <v>0</v>
      </c>
      <c r="I206" s="889">
        <v>1</v>
      </c>
      <c r="J206" s="889">
        <v>0</v>
      </c>
      <c r="K206" s="889">
        <v>1</v>
      </c>
      <c r="L206" s="889">
        <v>2</v>
      </c>
      <c r="M206" s="889">
        <v>1</v>
      </c>
      <c r="N206" s="889">
        <v>0</v>
      </c>
      <c r="O206" s="889">
        <v>1</v>
      </c>
      <c r="P206" s="889">
        <v>0</v>
      </c>
      <c r="Q206" s="889">
        <v>0</v>
      </c>
      <c r="R206" s="889">
        <v>1</v>
      </c>
      <c r="S206" s="889">
        <v>0</v>
      </c>
      <c r="T206" s="889">
        <v>0</v>
      </c>
      <c r="U206" s="889">
        <v>0</v>
      </c>
      <c r="V206" s="889">
        <v>0</v>
      </c>
      <c r="W206" s="889">
        <v>0</v>
      </c>
      <c r="X206" s="889">
        <v>0</v>
      </c>
      <c r="Y206" s="889">
        <v>1</v>
      </c>
      <c r="Z206" s="889">
        <v>0</v>
      </c>
      <c r="AA206" s="889">
        <v>1</v>
      </c>
      <c r="AB206" s="889">
        <v>5</v>
      </c>
      <c r="AC206" s="889">
        <v>5</v>
      </c>
      <c r="AD206" s="889">
        <v>1</v>
      </c>
      <c r="AE206" s="889">
        <v>0</v>
      </c>
      <c r="AF206" s="889">
        <v>0</v>
      </c>
      <c r="AG206" s="889">
        <v>0</v>
      </c>
      <c r="AH206" s="889">
        <v>0</v>
      </c>
      <c r="AI206" s="744">
        <v>0</v>
      </c>
      <c r="AJ206" s="744">
        <v>0</v>
      </c>
    </row>
    <row r="207" spans="1:40" ht="91.5" customHeight="1" x14ac:dyDescent="0.25">
      <c r="A207" s="884">
        <v>2</v>
      </c>
      <c r="B207" s="887" t="s">
        <v>2916</v>
      </c>
      <c r="C207" s="887" t="s">
        <v>2915</v>
      </c>
      <c r="D207" s="744">
        <v>2</v>
      </c>
      <c r="E207" s="744">
        <v>1</v>
      </c>
      <c r="F207" s="744">
        <v>0</v>
      </c>
      <c r="G207" s="744">
        <v>0</v>
      </c>
      <c r="H207" s="744">
        <v>0</v>
      </c>
      <c r="I207" s="744">
        <v>0</v>
      </c>
      <c r="J207" s="744">
        <v>0</v>
      </c>
      <c r="K207" s="744">
        <v>0</v>
      </c>
      <c r="L207" s="744">
        <v>1</v>
      </c>
      <c r="M207" s="744">
        <v>1</v>
      </c>
      <c r="N207" s="744">
        <v>0</v>
      </c>
      <c r="O207" s="744">
        <v>0</v>
      </c>
      <c r="P207" s="744">
        <v>0</v>
      </c>
      <c r="Q207" s="744">
        <v>0</v>
      </c>
      <c r="R207" s="744">
        <v>0</v>
      </c>
      <c r="S207" s="744">
        <v>0</v>
      </c>
      <c r="T207" s="744">
        <v>0</v>
      </c>
      <c r="U207" s="744">
        <v>0</v>
      </c>
      <c r="V207" s="744">
        <v>0</v>
      </c>
      <c r="W207" s="744">
        <v>0</v>
      </c>
      <c r="X207" s="744">
        <v>0</v>
      </c>
      <c r="Y207" s="744">
        <v>1</v>
      </c>
      <c r="Z207" s="744">
        <v>0</v>
      </c>
      <c r="AA207" s="744">
        <v>2</v>
      </c>
      <c r="AB207" s="744">
        <v>5</v>
      </c>
      <c r="AC207" s="744">
        <v>10</v>
      </c>
      <c r="AD207" s="744">
        <v>2</v>
      </c>
      <c r="AE207" s="744">
        <v>0</v>
      </c>
      <c r="AF207" s="744">
        <v>0</v>
      </c>
      <c r="AG207" s="744">
        <v>0</v>
      </c>
      <c r="AH207" s="744">
        <v>0</v>
      </c>
      <c r="AI207" s="744">
        <v>0</v>
      </c>
      <c r="AJ207" s="744">
        <v>0</v>
      </c>
    </row>
    <row r="208" spans="1:40" ht="99" customHeight="1" x14ac:dyDescent="0.25">
      <c r="A208" s="884">
        <v>3</v>
      </c>
      <c r="B208" s="888" t="s">
        <v>2914</v>
      </c>
      <c r="C208" s="887" t="s">
        <v>2913</v>
      </c>
      <c r="D208" s="744">
        <v>5</v>
      </c>
      <c r="E208" s="744">
        <v>1</v>
      </c>
      <c r="F208" s="744">
        <v>0</v>
      </c>
      <c r="G208" s="744">
        <v>0</v>
      </c>
      <c r="H208" s="744">
        <v>0</v>
      </c>
      <c r="I208" s="744">
        <v>2</v>
      </c>
      <c r="J208" s="744">
        <v>0</v>
      </c>
      <c r="K208" s="744">
        <v>2</v>
      </c>
      <c r="L208" s="744">
        <v>2</v>
      </c>
      <c r="M208" s="744">
        <v>2</v>
      </c>
      <c r="N208" s="744">
        <v>0</v>
      </c>
      <c r="O208" s="744">
        <v>2</v>
      </c>
      <c r="P208" s="744">
        <v>0</v>
      </c>
      <c r="Q208" s="744">
        <v>0</v>
      </c>
      <c r="R208" s="744">
        <v>2</v>
      </c>
      <c r="S208" s="744">
        <v>0</v>
      </c>
      <c r="T208" s="744">
        <v>1</v>
      </c>
      <c r="U208" s="744">
        <v>0</v>
      </c>
      <c r="V208" s="744">
        <v>0</v>
      </c>
      <c r="W208" s="744">
        <v>1</v>
      </c>
      <c r="X208" s="744">
        <v>0</v>
      </c>
      <c r="Y208" s="744">
        <v>1</v>
      </c>
      <c r="Z208" s="744">
        <v>0</v>
      </c>
      <c r="AA208" s="744">
        <v>2</v>
      </c>
      <c r="AB208" s="744">
        <v>7</v>
      </c>
      <c r="AC208" s="744">
        <v>10</v>
      </c>
      <c r="AD208" s="744">
        <v>3</v>
      </c>
      <c r="AE208" s="744">
        <v>0</v>
      </c>
      <c r="AF208" s="744">
        <v>0</v>
      </c>
      <c r="AG208" s="744">
        <v>0</v>
      </c>
      <c r="AH208" s="744">
        <v>0</v>
      </c>
      <c r="AI208" s="744">
        <v>0</v>
      </c>
      <c r="AJ208" s="744">
        <v>0</v>
      </c>
    </row>
    <row r="209" spans="1:40" ht="105.75" customHeight="1" x14ac:dyDescent="0.25">
      <c r="A209" s="884">
        <v>4</v>
      </c>
      <c r="B209" s="887" t="s">
        <v>2912</v>
      </c>
      <c r="C209" s="887" t="s">
        <v>2911</v>
      </c>
      <c r="D209" s="744">
        <v>4</v>
      </c>
      <c r="E209" s="744">
        <v>1</v>
      </c>
      <c r="F209" s="744">
        <v>0</v>
      </c>
      <c r="G209" s="744">
        <v>0</v>
      </c>
      <c r="H209" s="744">
        <v>1</v>
      </c>
      <c r="I209" s="744">
        <v>1</v>
      </c>
      <c r="J209" s="744">
        <v>0</v>
      </c>
      <c r="K209" s="744">
        <v>1</v>
      </c>
      <c r="L209" s="744">
        <v>2</v>
      </c>
      <c r="M209" s="744">
        <v>1</v>
      </c>
      <c r="N209" s="744">
        <v>0</v>
      </c>
      <c r="O209" s="744">
        <v>1</v>
      </c>
      <c r="P209" s="744">
        <v>0</v>
      </c>
      <c r="Q209" s="744">
        <v>0</v>
      </c>
      <c r="R209" s="744">
        <v>1</v>
      </c>
      <c r="S209" s="744">
        <v>0</v>
      </c>
      <c r="T209" s="744">
        <v>0</v>
      </c>
      <c r="U209" s="744">
        <v>0</v>
      </c>
      <c r="V209" s="744">
        <v>0</v>
      </c>
      <c r="W209" s="744">
        <v>0</v>
      </c>
      <c r="X209" s="744">
        <v>0</v>
      </c>
      <c r="Y209" s="744">
        <v>1</v>
      </c>
      <c r="Z209" s="744">
        <v>0</v>
      </c>
      <c r="AA209" s="744">
        <v>1</v>
      </c>
      <c r="AB209" s="744">
        <v>5</v>
      </c>
      <c r="AC209" s="744">
        <v>5</v>
      </c>
      <c r="AD209" s="744">
        <v>1</v>
      </c>
      <c r="AE209" s="744">
        <v>0</v>
      </c>
      <c r="AF209" s="744">
        <v>0</v>
      </c>
      <c r="AG209" s="744">
        <v>0</v>
      </c>
      <c r="AH209" s="744">
        <v>0</v>
      </c>
      <c r="AI209" s="744">
        <v>0</v>
      </c>
      <c r="AJ209" s="744">
        <v>0</v>
      </c>
    </row>
    <row r="210" spans="1:40" ht="81.75" customHeight="1" x14ac:dyDescent="0.25">
      <c r="A210" s="884">
        <v>5</v>
      </c>
      <c r="B210" s="887" t="s">
        <v>2910</v>
      </c>
      <c r="C210" s="887" t="s">
        <v>2909</v>
      </c>
      <c r="D210" s="744">
        <v>5</v>
      </c>
      <c r="E210" s="744">
        <v>1</v>
      </c>
      <c r="F210" s="744">
        <v>0</v>
      </c>
      <c r="G210" s="744">
        <v>0</v>
      </c>
      <c r="H210" s="744">
        <v>0</v>
      </c>
      <c r="I210" s="744">
        <v>0</v>
      </c>
      <c r="J210" s="744">
        <v>0</v>
      </c>
      <c r="K210" s="744">
        <v>0</v>
      </c>
      <c r="L210" s="744">
        <v>1</v>
      </c>
      <c r="M210" s="744">
        <v>1</v>
      </c>
      <c r="N210" s="744">
        <v>0</v>
      </c>
      <c r="O210" s="744">
        <v>0</v>
      </c>
      <c r="P210" s="744">
        <v>0</v>
      </c>
      <c r="Q210" s="744">
        <v>0</v>
      </c>
      <c r="R210" s="744">
        <v>0</v>
      </c>
      <c r="S210" s="744">
        <v>0</v>
      </c>
      <c r="T210" s="744">
        <v>0</v>
      </c>
      <c r="U210" s="744">
        <v>0</v>
      </c>
      <c r="V210" s="744">
        <v>0</v>
      </c>
      <c r="W210" s="744">
        <v>0</v>
      </c>
      <c r="X210" s="744">
        <v>0</v>
      </c>
      <c r="Y210" s="744">
        <v>1</v>
      </c>
      <c r="Z210" s="744">
        <v>0</v>
      </c>
      <c r="AA210" s="744">
        <v>3</v>
      </c>
      <c r="AB210" s="744">
        <v>5</v>
      </c>
      <c r="AC210" s="744">
        <v>10</v>
      </c>
      <c r="AD210" s="744">
        <v>2</v>
      </c>
      <c r="AE210" s="744">
        <v>0</v>
      </c>
      <c r="AF210" s="744">
        <v>0</v>
      </c>
      <c r="AG210" s="744">
        <v>0</v>
      </c>
      <c r="AH210" s="744">
        <v>0</v>
      </c>
      <c r="AI210" s="744">
        <v>0</v>
      </c>
      <c r="AJ210" s="744">
        <v>0</v>
      </c>
    </row>
    <row r="211" spans="1:40" ht="103.5" customHeight="1" x14ac:dyDescent="0.25">
      <c r="A211" s="884">
        <v>6</v>
      </c>
      <c r="B211" s="887" t="s">
        <v>2908</v>
      </c>
      <c r="C211" s="887" t="s">
        <v>2907</v>
      </c>
      <c r="D211" s="744">
        <v>3</v>
      </c>
      <c r="E211" s="744">
        <v>1</v>
      </c>
      <c r="F211" s="744">
        <v>0</v>
      </c>
      <c r="G211" s="744">
        <v>0</v>
      </c>
      <c r="H211" s="744">
        <v>0</v>
      </c>
      <c r="I211" s="744">
        <v>0</v>
      </c>
      <c r="J211" s="744">
        <v>0</v>
      </c>
      <c r="K211" s="744">
        <v>0</v>
      </c>
      <c r="L211" s="744">
        <v>0</v>
      </c>
      <c r="M211" s="744">
        <v>2</v>
      </c>
      <c r="N211" s="744">
        <v>0</v>
      </c>
      <c r="O211" s="744">
        <v>0</v>
      </c>
      <c r="P211" s="744">
        <v>0</v>
      </c>
      <c r="Q211" s="744">
        <v>0</v>
      </c>
      <c r="R211" s="744">
        <v>0</v>
      </c>
      <c r="S211" s="744">
        <v>0</v>
      </c>
      <c r="T211" s="744">
        <v>0</v>
      </c>
      <c r="U211" s="744">
        <v>0</v>
      </c>
      <c r="V211" s="744">
        <v>0</v>
      </c>
      <c r="W211" s="744">
        <v>0</v>
      </c>
      <c r="X211" s="744">
        <v>0</v>
      </c>
      <c r="Y211" s="744">
        <v>1</v>
      </c>
      <c r="Z211" s="744">
        <v>0</v>
      </c>
      <c r="AA211" s="744">
        <v>3</v>
      </c>
      <c r="AB211" s="744">
        <v>5</v>
      </c>
      <c r="AC211" s="744">
        <v>10</v>
      </c>
      <c r="AD211" s="744">
        <v>2</v>
      </c>
      <c r="AE211" s="744">
        <v>0</v>
      </c>
      <c r="AF211" s="744">
        <v>0</v>
      </c>
      <c r="AG211" s="744">
        <v>0</v>
      </c>
      <c r="AH211" s="744">
        <v>0</v>
      </c>
      <c r="AI211" s="744">
        <v>0</v>
      </c>
      <c r="AJ211" s="744">
        <v>0</v>
      </c>
    </row>
    <row r="212" spans="1:40" ht="94.5" customHeight="1" x14ac:dyDescent="0.25">
      <c r="A212" s="884">
        <v>7</v>
      </c>
      <c r="B212" s="887" t="s">
        <v>2906</v>
      </c>
      <c r="C212" s="887" t="s">
        <v>2905</v>
      </c>
      <c r="D212" s="744">
        <v>4</v>
      </c>
      <c r="E212" s="744">
        <v>1</v>
      </c>
      <c r="F212" s="744">
        <v>0</v>
      </c>
      <c r="G212" s="744">
        <v>0</v>
      </c>
      <c r="H212" s="744">
        <v>0</v>
      </c>
      <c r="I212" s="744">
        <v>0</v>
      </c>
      <c r="J212" s="744">
        <v>0</v>
      </c>
      <c r="K212" s="744">
        <v>2</v>
      </c>
      <c r="L212" s="744">
        <v>0</v>
      </c>
      <c r="M212" s="744">
        <v>2</v>
      </c>
      <c r="N212" s="744">
        <v>0</v>
      </c>
      <c r="O212" s="744">
        <v>0</v>
      </c>
      <c r="P212" s="744">
        <v>0</v>
      </c>
      <c r="Q212" s="744">
        <v>0</v>
      </c>
      <c r="R212" s="744">
        <v>0</v>
      </c>
      <c r="S212" s="744">
        <v>0</v>
      </c>
      <c r="T212" s="744">
        <v>0</v>
      </c>
      <c r="U212" s="744">
        <v>0</v>
      </c>
      <c r="V212" s="744">
        <v>0</v>
      </c>
      <c r="W212" s="744">
        <v>0</v>
      </c>
      <c r="X212" s="744">
        <v>0</v>
      </c>
      <c r="Y212" s="744">
        <v>1</v>
      </c>
      <c r="Z212" s="744">
        <v>0</v>
      </c>
      <c r="AA212" s="744">
        <v>3</v>
      </c>
      <c r="AB212" s="744">
        <v>5</v>
      </c>
      <c r="AC212" s="744">
        <v>10</v>
      </c>
      <c r="AD212" s="744">
        <v>2</v>
      </c>
      <c r="AE212" s="744">
        <v>0</v>
      </c>
      <c r="AF212" s="744">
        <v>0</v>
      </c>
      <c r="AG212" s="744">
        <v>0</v>
      </c>
      <c r="AH212" s="744">
        <v>0</v>
      </c>
      <c r="AI212" s="744">
        <v>0</v>
      </c>
      <c r="AJ212" s="744">
        <v>0</v>
      </c>
    </row>
    <row r="213" spans="1:40" ht="88.5" customHeight="1" x14ac:dyDescent="0.25">
      <c r="A213" s="884">
        <v>8</v>
      </c>
      <c r="B213" s="887" t="s">
        <v>2904</v>
      </c>
      <c r="C213" s="887" t="s">
        <v>2903</v>
      </c>
      <c r="D213" s="744">
        <v>4</v>
      </c>
      <c r="E213" s="744">
        <v>1</v>
      </c>
      <c r="F213" s="744">
        <v>0</v>
      </c>
      <c r="G213" s="744">
        <v>0</v>
      </c>
      <c r="H213" s="744">
        <v>0</v>
      </c>
      <c r="I213" s="744">
        <v>1</v>
      </c>
      <c r="J213" s="744">
        <v>0</v>
      </c>
      <c r="K213" s="744">
        <v>1</v>
      </c>
      <c r="L213" s="744">
        <v>2</v>
      </c>
      <c r="M213" s="744">
        <v>1</v>
      </c>
      <c r="N213" s="744">
        <v>0</v>
      </c>
      <c r="O213" s="744">
        <v>1</v>
      </c>
      <c r="P213" s="744">
        <v>0</v>
      </c>
      <c r="Q213" s="744">
        <v>0</v>
      </c>
      <c r="R213" s="744">
        <v>1</v>
      </c>
      <c r="S213" s="744">
        <v>0</v>
      </c>
      <c r="T213" s="744">
        <v>0</v>
      </c>
      <c r="U213" s="744">
        <v>0</v>
      </c>
      <c r="V213" s="744">
        <v>0</v>
      </c>
      <c r="W213" s="744">
        <v>0</v>
      </c>
      <c r="X213" s="744">
        <v>0</v>
      </c>
      <c r="Y213" s="744">
        <v>1</v>
      </c>
      <c r="Z213" s="744">
        <v>0</v>
      </c>
      <c r="AA213" s="744">
        <v>1</v>
      </c>
      <c r="AB213" s="744">
        <v>5</v>
      </c>
      <c r="AC213" s="744">
        <v>5</v>
      </c>
      <c r="AD213" s="744">
        <v>1</v>
      </c>
      <c r="AE213" s="744">
        <v>0</v>
      </c>
      <c r="AF213" s="744">
        <v>0</v>
      </c>
      <c r="AG213" s="744">
        <v>0</v>
      </c>
      <c r="AH213" s="744">
        <v>0</v>
      </c>
      <c r="AI213" s="744">
        <v>0</v>
      </c>
      <c r="AJ213" s="744">
        <v>0</v>
      </c>
    </row>
    <row r="214" spans="1:40" ht="83.25" customHeight="1" x14ac:dyDescent="0.25">
      <c r="A214" s="884">
        <v>9</v>
      </c>
      <c r="B214" s="887" t="s">
        <v>2902</v>
      </c>
      <c r="C214" s="887" t="s">
        <v>2901</v>
      </c>
      <c r="D214" s="744">
        <v>5</v>
      </c>
      <c r="E214" s="744">
        <v>1</v>
      </c>
      <c r="F214" s="744">
        <v>0</v>
      </c>
      <c r="G214" s="744">
        <v>0</v>
      </c>
      <c r="H214" s="744">
        <v>0</v>
      </c>
      <c r="I214" s="744">
        <v>1</v>
      </c>
      <c r="J214" s="744">
        <v>0</v>
      </c>
      <c r="K214" s="744">
        <v>1</v>
      </c>
      <c r="L214" s="744">
        <v>2</v>
      </c>
      <c r="M214" s="744">
        <v>1</v>
      </c>
      <c r="N214" s="744">
        <v>0</v>
      </c>
      <c r="O214" s="744">
        <v>1</v>
      </c>
      <c r="P214" s="744">
        <v>0</v>
      </c>
      <c r="Q214" s="744">
        <v>0</v>
      </c>
      <c r="R214" s="744">
        <v>1</v>
      </c>
      <c r="S214" s="744">
        <v>0</v>
      </c>
      <c r="T214" s="744">
        <v>0</v>
      </c>
      <c r="U214" s="744">
        <v>0</v>
      </c>
      <c r="V214" s="744">
        <v>0</v>
      </c>
      <c r="W214" s="744">
        <v>0</v>
      </c>
      <c r="X214" s="744">
        <v>0</v>
      </c>
      <c r="Y214" s="744">
        <v>1</v>
      </c>
      <c r="Z214" s="744">
        <v>0</v>
      </c>
      <c r="AA214" s="744">
        <v>1</v>
      </c>
      <c r="AB214" s="744">
        <v>5</v>
      </c>
      <c r="AC214" s="744">
        <v>5</v>
      </c>
      <c r="AD214" s="744">
        <v>1</v>
      </c>
      <c r="AE214" s="744">
        <v>0</v>
      </c>
      <c r="AF214" s="744">
        <v>0</v>
      </c>
      <c r="AG214" s="744">
        <v>0</v>
      </c>
      <c r="AH214" s="744">
        <v>0</v>
      </c>
      <c r="AI214" s="744">
        <v>0</v>
      </c>
      <c r="AJ214" s="744">
        <v>0</v>
      </c>
    </row>
    <row r="215" spans="1:40" ht="86.25" customHeight="1" x14ac:dyDescent="0.25">
      <c r="A215" s="884">
        <v>10</v>
      </c>
      <c r="B215" s="887" t="s">
        <v>2900</v>
      </c>
      <c r="C215" s="887" t="s">
        <v>2899</v>
      </c>
      <c r="D215" s="744">
        <v>7</v>
      </c>
      <c r="E215" s="744">
        <v>1</v>
      </c>
      <c r="F215" s="744">
        <v>0</v>
      </c>
      <c r="G215" s="744">
        <v>0</v>
      </c>
      <c r="H215" s="744">
        <v>1</v>
      </c>
      <c r="I215" s="744">
        <v>1</v>
      </c>
      <c r="J215" s="744">
        <v>0</v>
      </c>
      <c r="K215" s="744">
        <v>2</v>
      </c>
      <c r="L215" s="744">
        <v>3</v>
      </c>
      <c r="M215" s="744">
        <v>2</v>
      </c>
      <c r="N215" s="744">
        <v>0</v>
      </c>
      <c r="O215" s="744">
        <v>1</v>
      </c>
      <c r="P215" s="744">
        <v>0</v>
      </c>
      <c r="Q215" s="744">
        <v>0</v>
      </c>
      <c r="R215" s="744">
        <v>0</v>
      </c>
      <c r="S215" s="744">
        <v>0</v>
      </c>
      <c r="T215" s="744">
        <v>1</v>
      </c>
      <c r="U215" s="744">
        <v>0</v>
      </c>
      <c r="V215" s="744">
        <v>0</v>
      </c>
      <c r="W215" s="744">
        <v>0</v>
      </c>
      <c r="X215" s="744">
        <v>0</v>
      </c>
      <c r="Y215" s="744">
        <v>1</v>
      </c>
      <c r="Z215" s="744">
        <v>0</v>
      </c>
      <c r="AA215" s="744">
        <v>1</v>
      </c>
      <c r="AB215" s="744">
        <v>5</v>
      </c>
      <c r="AC215" s="744">
        <v>5</v>
      </c>
      <c r="AD215" s="744">
        <v>3</v>
      </c>
      <c r="AE215" s="744">
        <v>0</v>
      </c>
      <c r="AF215" s="744">
        <v>0</v>
      </c>
      <c r="AG215" s="744">
        <v>0</v>
      </c>
      <c r="AH215" s="744">
        <v>0</v>
      </c>
      <c r="AI215" s="744">
        <v>0</v>
      </c>
      <c r="AJ215" s="744">
        <v>0</v>
      </c>
    </row>
    <row r="216" spans="1:40" ht="296.25" customHeight="1" x14ac:dyDescent="0.25">
      <c r="A216" s="884">
        <v>11</v>
      </c>
      <c r="B216" s="887" t="s">
        <v>2898</v>
      </c>
      <c r="C216" s="887" t="s">
        <v>2897</v>
      </c>
      <c r="D216" s="744">
        <v>5</v>
      </c>
      <c r="E216" s="744">
        <v>1</v>
      </c>
      <c r="F216" s="744">
        <v>0</v>
      </c>
      <c r="G216" s="744">
        <v>0</v>
      </c>
      <c r="H216" s="744">
        <v>0</v>
      </c>
      <c r="I216" s="744">
        <v>1</v>
      </c>
      <c r="J216" s="744">
        <v>0</v>
      </c>
      <c r="K216" s="744">
        <v>1</v>
      </c>
      <c r="L216" s="744">
        <v>2</v>
      </c>
      <c r="M216" s="744">
        <v>1</v>
      </c>
      <c r="N216" s="744">
        <v>0</v>
      </c>
      <c r="O216" s="744">
        <v>1</v>
      </c>
      <c r="P216" s="744">
        <v>0</v>
      </c>
      <c r="Q216" s="744">
        <v>0</v>
      </c>
      <c r="R216" s="744">
        <v>1</v>
      </c>
      <c r="S216" s="744">
        <v>0</v>
      </c>
      <c r="T216" s="744">
        <v>0</v>
      </c>
      <c r="U216" s="744">
        <v>0</v>
      </c>
      <c r="V216" s="744">
        <v>0</v>
      </c>
      <c r="W216" s="744">
        <v>0</v>
      </c>
      <c r="X216" s="744">
        <v>0</v>
      </c>
      <c r="Y216" s="744">
        <v>1</v>
      </c>
      <c r="Z216" s="744">
        <v>0</v>
      </c>
      <c r="AA216" s="744">
        <v>1</v>
      </c>
      <c r="AB216" s="744">
        <v>5</v>
      </c>
      <c r="AC216" s="744">
        <v>5</v>
      </c>
      <c r="AD216" s="744">
        <v>1</v>
      </c>
      <c r="AE216" s="744">
        <v>0</v>
      </c>
      <c r="AF216" s="744">
        <v>0</v>
      </c>
      <c r="AG216" s="744">
        <v>0</v>
      </c>
      <c r="AH216" s="744">
        <v>0</v>
      </c>
      <c r="AI216" s="744">
        <v>0</v>
      </c>
      <c r="AJ216" s="744">
        <v>0</v>
      </c>
    </row>
    <row r="217" spans="1:40" x14ac:dyDescent="0.25">
      <c r="A217" s="1240">
        <v>12</v>
      </c>
      <c r="B217" s="1095" t="s">
        <v>2896</v>
      </c>
      <c r="C217" s="1095" t="s">
        <v>2895</v>
      </c>
      <c r="D217" s="1049">
        <v>9</v>
      </c>
      <c r="E217" s="1049">
        <v>1</v>
      </c>
      <c r="F217" s="1049">
        <v>0</v>
      </c>
      <c r="G217" s="1049">
        <v>0</v>
      </c>
      <c r="H217" s="1049">
        <v>1</v>
      </c>
      <c r="I217" s="1049">
        <v>1</v>
      </c>
      <c r="J217" s="1049">
        <v>0</v>
      </c>
      <c r="K217" s="1049">
        <v>2</v>
      </c>
      <c r="L217" s="1049">
        <v>3</v>
      </c>
      <c r="M217" s="1049">
        <v>2</v>
      </c>
      <c r="N217" s="1049">
        <v>0</v>
      </c>
      <c r="O217" s="1049">
        <v>1</v>
      </c>
      <c r="P217" s="1049">
        <v>0</v>
      </c>
      <c r="Q217" s="1049">
        <v>0</v>
      </c>
      <c r="R217" s="1049">
        <v>1</v>
      </c>
      <c r="S217" s="1049">
        <v>0</v>
      </c>
      <c r="T217" s="1049">
        <v>1</v>
      </c>
      <c r="U217" s="1049">
        <v>0</v>
      </c>
      <c r="V217" s="1049">
        <v>0</v>
      </c>
      <c r="W217" s="1049">
        <v>0</v>
      </c>
      <c r="X217" s="1049">
        <v>0</v>
      </c>
      <c r="Y217" s="1049">
        <v>1</v>
      </c>
      <c r="Z217" s="1049">
        <v>0</v>
      </c>
      <c r="AA217" s="1049">
        <v>5</v>
      </c>
      <c r="AB217" s="1049">
        <v>5</v>
      </c>
      <c r="AC217" s="1049">
        <v>5</v>
      </c>
      <c r="AD217" s="1049">
        <v>3</v>
      </c>
      <c r="AE217" s="1049">
        <v>2</v>
      </c>
      <c r="AF217" s="1049">
        <v>0</v>
      </c>
      <c r="AG217" s="1049">
        <v>0</v>
      </c>
      <c r="AH217" s="1049">
        <v>0</v>
      </c>
      <c r="AI217" s="1049">
        <v>0</v>
      </c>
      <c r="AJ217" s="1049">
        <v>0</v>
      </c>
    </row>
    <row r="218" spans="1:40" ht="222" customHeight="1" x14ac:dyDescent="0.25">
      <c r="A218" s="1240"/>
      <c r="B218" s="1095"/>
      <c r="C218" s="1095"/>
      <c r="D218" s="1049"/>
      <c r="E218" s="1049"/>
      <c r="F218" s="1049"/>
      <c r="G218" s="1049"/>
      <c r="H218" s="1049"/>
      <c r="I218" s="1049"/>
      <c r="J218" s="1049"/>
      <c r="K218" s="1049"/>
      <c r="L218" s="1049"/>
      <c r="M218" s="1049"/>
      <c r="N218" s="1049"/>
      <c r="O218" s="1049"/>
      <c r="P218" s="1049"/>
      <c r="Q218" s="1049"/>
      <c r="R218" s="1049"/>
      <c r="S218" s="1049"/>
      <c r="T218" s="1049"/>
      <c r="U218" s="1049"/>
      <c r="V218" s="1049"/>
      <c r="W218" s="1049"/>
      <c r="X218" s="1049"/>
      <c r="Y218" s="1049"/>
      <c r="Z218" s="1049"/>
      <c r="AA218" s="1049"/>
      <c r="AB218" s="1049"/>
      <c r="AC218" s="1049"/>
      <c r="AD218" s="1049"/>
      <c r="AE218" s="1049"/>
      <c r="AF218" s="1049"/>
      <c r="AG218" s="1049"/>
      <c r="AH218" s="1049"/>
      <c r="AI218" s="1049"/>
      <c r="AJ218" s="1049"/>
    </row>
    <row r="219" spans="1:40" ht="47.25" customHeight="1" x14ac:dyDescent="0.25">
      <c r="A219" s="1240">
        <v>13</v>
      </c>
      <c r="B219" s="1095" t="s">
        <v>2894</v>
      </c>
      <c r="C219" s="1095" t="s">
        <v>2893</v>
      </c>
      <c r="D219" s="1049">
        <v>3</v>
      </c>
      <c r="E219" s="1049">
        <v>1</v>
      </c>
      <c r="F219" s="1049">
        <v>0</v>
      </c>
      <c r="G219" s="1049">
        <v>0</v>
      </c>
      <c r="H219" s="1049">
        <v>0</v>
      </c>
      <c r="I219" s="1049">
        <v>0</v>
      </c>
      <c r="J219" s="1049">
        <v>0</v>
      </c>
      <c r="K219" s="1049">
        <v>0</v>
      </c>
      <c r="L219" s="1049">
        <v>0</v>
      </c>
      <c r="M219" s="1049">
        <v>2</v>
      </c>
      <c r="N219" s="1049">
        <v>0</v>
      </c>
      <c r="O219" s="1049">
        <v>0</v>
      </c>
      <c r="P219" s="1049">
        <v>0</v>
      </c>
      <c r="Q219" s="1049">
        <v>0</v>
      </c>
      <c r="R219" s="1049">
        <v>0</v>
      </c>
      <c r="S219" s="1049">
        <v>0</v>
      </c>
      <c r="T219" s="1049">
        <v>0</v>
      </c>
      <c r="U219" s="1049">
        <v>0</v>
      </c>
      <c r="V219" s="1049">
        <v>0</v>
      </c>
      <c r="W219" s="1049">
        <v>0</v>
      </c>
      <c r="X219" s="1049">
        <v>0</v>
      </c>
      <c r="Y219" s="1049">
        <v>1</v>
      </c>
      <c r="Z219" s="1049">
        <v>0</v>
      </c>
      <c r="AA219" s="1049">
        <v>3</v>
      </c>
      <c r="AB219" s="1049">
        <v>5</v>
      </c>
      <c r="AC219" s="1049">
        <v>10</v>
      </c>
      <c r="AD219" s="1049">
        <v>2</v>
      </c>
      <c r="AE219" s="1049">
        <v>0</v>
      </c>
      <c r="AF219" s="1049">
        <v>0</v>
      </c>
      <c r="AG219" s="1049">
        <v>0</v>
      </c>
      <c r="AH219" s="1049">
        <v>0</v>
      </c>
      <c r="AI219" s="1049">
        <v>0</v>
      </c>
      <c r="AJ219" s="1049">
        <v>0</v>
      </c>
    </row>
    <row r="220" spans="1:40" ht="56.25" customHeight="1" x14ac:dyDescent="0.25">
      <c r="A220" s="1240"/>
      <c r="B220" s="1095"/>
      <c r="C220" s="1095"/>
      <c r="D220" s="1049"/>
      <c r="E220" s="1049"/>
      <c r="F220" s="1049"/>
      <c r="G220" s="1049"/>
      <c r="H220" s="1049"/>
      <c r="I220" s="1049"/>
      <c r="J220" s="1049"/>
      <c r="K220" s="1049"/>
      <c r="L220" s="1049"/>
      <c r="M220" s="1049"/>
      <c r="N220" s="1049"/>
      <c r="O220" s="1049"/>
      <c r="P220" s="1049"/>
      <c r="Q220" s="1049"/>
      <c r="R220" s="1049"/>
      <c r="S220" s="1049"/>
      <c r="T220" s="1049"/>
      <c r="U220" s="1049"/>
      <c r="V220" s="1049"/>
      <c r="W220" s="1049"/>
      <c r="X220" s="1049"/>
      <c r="Y220" s="1049"/>
      <c r="Z220" s="1049"/>
      <c r="AA220" s="1049"/>
      <c r="AB220" s="1049"/>
      <c r="AC220" s="1049"/>
      <c r="AD220" s="1049"/>
      <c r="AE220" s="1049"/>
      <c r="AF220" s="1049"/>
      <c r="AG220" s="1049"/>
      <c r="AH220" s="1049"/>
      <c r="AI220" s="1049"/>
      <c r="AJ220" s="1049"/>
      <c r="AL220" s="6">
        <f>SUM(D221)</f>
        <v>60</v>
      </c>
    </row>
    <row r="221" spans="1:40" ht="29.25" customHeight="1" x14ac:dyDescent="0.3">
      <c r="A221" s="886"/>
      <c r="B221" s="885" t="s">
        <v>119</v>
      </c>
      <c r="C221" s="883"/>
      <c r="D221" s="744">
        <f t="shared" ref="D221:AJ221" si="18">SUM(D206:D220)</f>
        <v>60</v>
      </c>
      <c r="E221" s="744">
        <f t="shared" si="18"/>
        <v>13</v>
      </c>
      <c r="F221" s="744">
        <f t="shared" si="18"/>
        <v>0</v>
      </c>
      <c r="G221" s="744">
        <f t="shared" si="18"/>
        <v>0</v>
      </c>
      <c r="H221" s="744">
        <f t="shared" si="18"/>
        <v>3</v>
      </c>
      <c r="I221" s="744">
        <f t="shared" si="18"/>
        <v>9</v>
      </c>
      <c r="J221" s="744">
        <f t="shared" si="18"/>
        <v>0</v>
      </c>
      <c r="K221" s="744">
        <f t="shared" si="18"/>
        <v>13</v>
      </c>
      <c r="L221" s="744">
        <f t="shared" si="18"/>
        <v>20</v>
      </c>
      <c r="M221" s="744">
        <f t="shared" si="18"/>
        <v>19</v>
      </c>
      <c r="N221" s="744">
        <f t="shared" si="18"/>
        <v>0</v>
      </c>
      <c r="O221" s="744">
        <f t="shared" si="18"/>
        <v>9</v>
      </c>
      <c r="P221" s="744">
        <f t="shared" si="18"/>
        <v>0</v>
      </c>
      <c r="Q221" s="744">
        <f t="shared" si="18"/>
        <v>0</v>
      </c>
      <c r="R221" s="744">
        <f t="shared" si="18"/>
        <v>8</v>
      </c>
      <c r="S221" s="744">
        <f t="shared" si="18"/>
        <v>0</v>
      </c>
      <c r="T221" s="744">
        <f t="shared" si="18"/>
        <v>3</v>
      </c>
      <c r="U221" s="744">
        <f t="shared" si="18"/>
        <v>0</v>
      </c>
      <c r="V221" s="744">
        <f t="shared" si="18"/>
        <v>0</v>
      </c>
      <c r="W221" s="744">
        <f t="shared" si="18"/>
        <v>1</v>
      </c>
      <c r="X221" s="744">
        <f t="shared" si="18"/>
        <v>0</v>
      </c>
      <c r="Y221" s="744">
        <f t="shared" si="18"/>
        <v>13</v>
      </c>
      <c r="Z221" s="744">
        <f t="shared" si="18"/>
        <v>0</v>
      </c>
      <c r="AA221" s="744">
        <f t="shared" si="18"/>
        <v>27</v>
      </c>
      <c r="AB221" s="744">
        <f t="shared" si="18"/>
        <v>67</v>
      </c>
      <c r="AC221" s="744">
        <f t="shared" si="18"/>
        <v>95</v>
      </c>
      <c r="AD221" s="744">
        <f t="shared" si="18"/>
        <v>24</v>
      </c>
      <c r="AE221" s="744">
        <f t="shared" si="18"/>
        <v>2</v>
      </c>
      <c r="AF221" s="744">
        <f t="shared" si="18"/>
        <v>0</v>
      </c>
      <c r="AG221" s="744">
        <f t="shared" si="18"/>
        <v>0</v>
      </c>
      <c r="AH221" s="744">
        <f t="shared" si="18"/>
        <v>0</v>
      </c>
      <c r="AI221" s="744">
        <f t="shared" si="18"/>
        <v>0</v>
      </c>
      <c r="AJ221" s="744">
        <f t="shared" si="18"/>
        <v>0</v>
      </c>
      <c r="AK221" s="76"/>
      <c r="AL221" s="6">
        <f>SUM(F221+G221+H221+J221+N221+R221+S221+T221+U221+V221+W221+X221+Y221+AI221+AJ221)</f>
        <v>28</v>
      </c>
      <c r="AM221" s="6">
        <f>SUM(I221+K221+L221+M221+O221+P221+Q221+AA221+AB221+AC221+AD221+AE221+AF221+Z221)</f>
        <v>285</v>
      </c>
      <c r="AN221" s="6">
        <f>SUM(AL221:AM221)</f>
        <v>313</v>
      </c>
    </row>
    <row r="222" spans="1:40" ht="36" x14ac:dyDescent="0.3">
      <c r="A222" s="883"/>
      <c r="B222" s="884" t="s">
        <v>118</v>
      </c>
      <c r="C222" s="883"/>
      <c r="D222" s="744">
        <f t="shared" ref="D222:AJ222" si="19">SUM(D11+D18+D31+D43+D60+D72+D79+D90+D112+D129+D138+D154+D164+D168+D181+D194+D204+D221)</f>
        <v>868</v>
      </c>
      <c r="E222" s="744">
        <f t="shared" si="19"/>
        <v>170</v>
      </c>
      <c r="F222" s="744">
        <f t="shared" si="19"/>
        <v>12</v>
      </c>
      <c r="G222" s="744">
        <f t="shared" si="19"/>
        <v>30</v>
      </c>
      <c r="H222" s="744">
        <f t="shared" si="19"/>
        <v>77</v>
      </c>
      <c r="I222" s="744">
        <f t="shared" si="19"/>
        <v>135</v>
      </c>
      <c r="J222" s="744">
        <f t="shared" si="19"/>
        <v>6</v>
      </c>
      <c r="K222" s="744">
        <f t="shared" si="19"/>
        <v>207</v>
      </c>
      <c r="L222" s="744">
        <f t="shared" si="19"/>
        <v>375</v>
      </c>
      <c r="M222" s="744">
        <f t="shared" si="19"/>
        <v>185</v>
      </c>
      <c r="N222" s="744">
        <f t="shared" si="19"/>
        <v>2</v>
      </c>
      <c r="O222" s="744">
        <f t="shared" si="19"/>
        <v>257</v>
      </c>
      <c r="P222" s="744">
        <f t="shared" si="19"/>
        <v>0</v>
      </c>
      <c r="Q222" s="744">
        <f t="shared" si="19"/>
        <v>1</v>
      </c>
      <c r="R222" s="744">
        <f t="shared" si="19"/>
        <v>148</v>
      </c>
      <c r="S222" s="744">
        <f t="shared" si="19"/>
        <v>54</v>
      </c>
      <c r="T222" s="744">
        <f t="shared" si="19"/>
        <v>18</v>
      </c>
      <c r="U222" s="744">
        <f t="shared" si="19"/>
        <v>14</v>
      </c>
      <c r="V222" s="744">
        <f t="shared" si="19"/>
        <v>40</v>
      </c>
      <c r="W222" s="744">
        <f t="shared" si="19"/>
        <v>84</v>
      </c>
      <c r="X222" s="744">
        <f t="shared" si="19"/>
        <v>27</v>
      </c>
      <c r="Y222" s="744">
        <f t="shared" si="19"/>
        <v>170</v>
      </c>
      <c r="Z222" s="744">
        <f t="shared" si="19"/>
        <v>20</v>
      </c>
      <c r="AA222" s="744">
        <f t="shared" si="19"/>
        <v>157</v>
      </c>
      <c r="AB222" s="744">
        <f t="shared" si="19"/>
        <v>1058</v>
      </c>
      <c r="AC222" s="744">
        <f t="shared" si="19"/>
        <v>1680</v>
      </c>
      <c r="AD222" s="744">
        <f t="shared" si="19"/>
        <v>740</v>
      </c>
      <c r="AE222" s="744">
        <f t="shared" si="19"/>
        <v>75</v>
      </c>
      <c r="AF222" s="744">
        <f t="shared" si="19"/>
        <v>10</v>
      </c>
      <c r="AG222" s="744">
        <f t="shared" si="19"/>
        <v>0</v>
      </c>
      <c r="AH222" s="744">
        <f t="shared" si="19"/>
        <v>0</v>
      </c>
      <c r="AI222" s="744">
        <f t="shared" si="19"/>
        <v>4</v>
      </c>
      <c r="AJ222" s="744">
        <f t="shared" si="19"/>
        <v>1</v>
      </c>
      <c r="AK222" s="76">
        <f>SUM(AL10+AL17+AL30+AL42+AL59+AL71+AL78+AL89+AL111+AL128+AL137+AL153+AL163+AL167+AL180+AL193+AL203+AL220)</f>
        <v>868</v>
      </c>
      <c r="AL222" s="6">
        <f>SUM(AL11+AL18+AL31+AL43+AL60+AL72+AL79+AL90+AL112+AL129+AL138+AL154+AL164+AL168+AL181+AL194+AL204+AL221)</f>
        <v>687</v>
      </c>
      <c r="AM222" s="6">
        <f>SUM(AM11+AM18+AM31+AM43+AM60+AM72+AM79+AM90+AM112+AM129+AM138+AM154+AM164+AM168+AM181+AM194+AM204+AM221)</f>
        <v>4900</v>
      </c>
      <c r="AN222" s="6">
        <f>SUM(AL222:AM222)</f>
        <v>5587</v>
      </c>
    </row>
    <row r="223" spans="1:40" ht="18" x14ac:dyDescent="0.3">
      <c r="B223" s="828"/>
      <c r="G223" s="76"/>
      <c r="H223" s="76"/>
      <c r="I223" s="76"/>
      <c r="J223" s="76"/>
      <c r="K223" s="76"/>
      <c r="L223" s="775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</row>
    <row r="224" spans="1:40" ht="117.75" customHeight="1" x14ac:dyDescent="0.35">
      <c r="B224" s="864" t="s">
        <v>2795</v>
      </c>
      <c r="C224" s="1140" t="s">
        <v>2869</v>
      </c>
      <c r="D224" s="1140"/>
      <c r="E224" s="1140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235"/>
      <c r="R224" s="1235"/>
      <c r="S224" s="1235"/>
      <c r="T224" s="1235"/>
      <c r="U224" s="1235"/>
      <c r="V224" s="1235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2:36" ht="18" x14ac:dyDescent="0.35">
      <c r="B225" s="84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236" t="s">
        <v>93</v>
      </c>
      <c r="R225" s="1236"/>
      <c r="S225" s="1236"/>
      <c r="T225" s="1236"/>
      <c r="U225" s="1236"/>
      <c r="V225" s="1236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2:36" ht="20.25" customHeight="1" x14ac:dyDescent="0.35">
      <c r="B226" s="842"/>
      <c r="C226" s="18"/>
      <c r="D226" s="864"/>
      <c r="E226" s="864"/>
      <c r="F226" s="864"/>
      <c r="G226" s="864"/>
      <c r="H226" s="864"/>
      <c r="I226" s="18"/>
      <c r="J226" s="18"/>
      <c r="K226" s="18"/>
      <c r="L226" s="18"/>
      <c r="M226" s="18"/>
      <c r="N226" s="18"/>
      <c r="O226" s="18"/>
      <c r="P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2:36" ht="128.25" customHeight="1" x14ac:dyDescent="0.35">
      <c r="B227" s="53" t="s">
        <v>649</v>
      </c>
      <c r="C227" s="1234" t="s">
        <v>2793</v>
      </c>
      <c r="D227" s="1234"/>
      <c r="E227" s="1234"/>
      <c r="F227" s="18"/>
      <c r="G227" s="1140" t="s">
        <v>2792</v>
      </c>
      <c r="H227" s="1140"/>
      <c r="I227" s="1140"/>
      <c r="J227" s="1140"/>
      <c r="K227" s="1140"/>
      <c r="L227" s="1140"/>
      <c r="M227" s="18"/>
      <c r="N227" s="18"/>
      <c r="O227" s="18"/>
      <c r="P227" s="18"/>
      <c r="Q227" s="1235"/>
      <c r="R227" s="1235"/>
      <c r="S227" s="1235"/>
      <c r="T227" s="1235"/>
      <c r="U227" s="1235"/>
      <c r="V227" s="1235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2:36" ht="18" x14ac:dyDescent="0.35">
      <c r="B228" s="842"/>
      <c r="C228" s="18"/>
      <c r="D228" s="18"/>
      <c r="E228" s="18"/>
      <c r="F228" s="18"/>
      <c r="G228" s="1236" t="s">
        <v>693</v>
      </c>
      <c r="H228" s="1236"/>
      <c r="I228" s="1236"/>
      <c r="J228" s="1236"/>
      <c r="K228" s="1236"/>
      <c r="L228" s="1236"/>
      <c r="M228" s="18"/>
      <c r="N228" s="18"/>
      <c r="O228" s="18"/>
      <c r="P228" s="18"/>
      <c r="Q228" s="1236" t="s">
        <v>93</v>
      </c>
      <c r="R228" s="1236"/>
      <c r="S228" s="1236"/>
      <c r="T228" s="1236"/>
      <c r="U228" s="1236"/>
      <c r="V228" s="1236"/>
      <c r="W228" s="18"/>
      <c r="X228" s="18"/>
      <c r="Y228" s="18"/>
      <c r="Z228" s="18"/>
      <c r="AA228" s="18"/>
      <c r="AB228" s="18"/>
      <c r="AC228" s="18"/>
      <c r="AD228" s="18"/>
      <c r="AE228" s="18"/>
      <c r="AF228" s="223"/>
      <c r="AG228" s="18"/>
      <c r="AH228" s="18"/>
      <c r="AI228" s="18"/>
      <c r="AJ228" s="18"/>
    </row>
    <row r="229" spans="2:36" ht="16.5" customHeight="1" x14ac:dyDescent="0.35">
      <c r="B229" s="84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882"/>
      <c r="AG229" s="18"/>
      <c r="AH229" s="18"/>
      <c r="AI229" s="18"/>
      <c r="AJ229" s="18"/>
    </row>
    <row r="230" spans="2:36" ht="17.25" customHeight="1" x14ac:dyDescent="0.35">
      <c r="B230" s="842"/>
      <c r="C230" s="1239" t="s">
        <v>2791</v>
      </c>
      <c r="D230" s="1235"/>
      <c r="E230" s="1235"/>
      <c r="F230" s="864"/>
      <c r="G230" s="864"/>
      <c r="H230" s="18"/>
      <c r="I230" s="18"/>
      <c r="J230" s="18"/>
      <c r="K230" s="18"/>
      <c r="L230" s="18"/>
      <c r="M230" s="18"/>
      <c r="N230" s="18"/>
      <c r="O230" s="18"/>
      <c r="P230" s="18"/>
      <c r="Q230" s="1238">
        <v>44586</v>
      </c>
      <c r="R230" s="1140"/>
      <c r="S230" s="1140"/>
      <c r="T230" s="1140"/>
      <c r="U230" s="1140"/>
      <c r="V230" s="1140"/>
      <c r="W230" s="18"/>
      <c r="X230" s="18"/>
      <c r="Y230" s="18"/>
      <c r="Z230" s="18"/>
      <c r="AA230" s="18"/>
      <c r="AB230" s="18"/>
      <c r="AC230" s="18"/>
      <c r="AD230" s="18"/>
      <c r="AE230" s="18"/>
      <c r="AF230" s="864"/>
      <c r="AG230" s="864"/>
      <c r="AH230" s="864"/>
      <c r="AI230" s="864"/>
      <c r="AJ230" s="864"/>
    </row>
    <row r="231" spans="2:36" ht="36" customHeight="1" x14ac:dyDescent="0.35">
      <c r="B231" s="18"/>
      <c r="C231" s="1237" t="s">
        <v>694</v>
      </c>
      <c r="D231" s="1237"/>
      <c r="E231" s="123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237" t="s">
        <v>43</v>
      </c>
      <c r="R231" s="1237"/>
      <c r="S231" s="1237"/>
      <c r="T231" s="1237"/>
      <c r="U231" s="1237"/>
      <c r="V231" s="1237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2:36" ht="18" x14ac:dyDescent="0.3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2:36" ht="21" x14ac:dyDescent="0.4">
      <c r="B233" s="18"/>
      <c r="C233" s="1038" t="s">
        <v>3302</v>
      </c>
      <c r="D233" s="1039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2:36" ht="18" x14ac:dyDescent="0.3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2:36" ht="18" x14ac:dyDescent="0.3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2:36" ht="18" x14ac:dyDescent="0.3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2:36" ht="18" x14ac:dyDescent="0.3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2:36" ht="18" x14ac:dyDescent="0.3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2:36" ht="18" x14ac:dyDescent="0.3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2:36" ht="18" x14ac:dyDescent="0.3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</sheetData>
  <mergeCells count="215">
    <mergeCell ref="W219:W220"/>
    <mergeCell ref="X219:X220"/>
    <mergeCell ref="Y219:Y220"/>
    <mergeCell ref="AJ219:AJ220"/>
    <mergeCell ref="AE219:AE220"/>
    <mergeCell ref="AF219:AF220"/>
    <mergeCell ref="AG219:AG220"/>
    <mergeCell ref="AH219:AH220"/>
    <mergeCell ref="AI219:AI220"/>
    <mergeCell ref="U219:U220"/>
    <mergeCell ref="V219:V220"/>
    <mergeCell ref="G219:G220"/>
    <mergeCell ref="H219:H220"/>
    <mergeCell ref="I219:I220"/>
    <mergeCell ref="J219:J220"/>
    <mergeCell ref="K219:K220"/>
    <mergeCell ref="L219:L220"/>
    <mergeCell ref="A219:A220"/>
    <mergeCell ref="B219:B220"/>
    <mergeCell ref="C219:C220"/>
    <mergeCell ref="D219:D220"/>
    <mergeCell ref="E219:E220"/>
    <mergeCell ref="F219:F220"/>
    <mergeCell ref="A205:AJ205"/>
    <mergeCell ref="N217:N218"/>
    <mergeCell ref="M219:M220"/>
    <mergeCell ref="N219:N220"/>
    <mergeCell ref="O219:O220"/>
    <mergeCell ref="AE217:AE218"/>
    <mergeCell ref="AF217:AF218"/>
    <mergeCell ref="AG217:AG218"/>
    <mergeCell ref="Z217:Z218"/>
    <mergeCell ref="AA217:AA218"/>
    <mergeCell ref="AB217:AB218"/>
    <mergeCell ref="U217:U218"/>
    <mergeCell ref="P219:P220"/>
    <mergeCell ref="Q219:Q220"/>
    <mergeCell ref="R219:R220"/>
    <mergeCell ref="S219:S220"/>
    <mergeCell ref="T219:T220"/>
    <mergeCell ref="V217:V218"/>
    <mergeCell ref="W217:W218"/>
    <mergeCell ref="Z219:Z220"/>
    <mergeCell ref="AA219:AA220"/>
    <mergeCell ref="AB219:AB220"/>
    <mergeCell ref="AC219:AC220"/>
    <mergeCell ref="AD219:AD220"/>
    <mergeCell ref="M217:M218"/>
    <mergeCell ref="N134:N135"/>
    <mergeCell ref="M134:M135"/>
    <mergeCell ref="L134:L135"/>
    <mergeCell ref="K134:K135"/>
    <mergeCell ref="K136:K137"/>
    <mergeCell ref="O217:O218"/>
    <mergeCell ref="F217:F218"/>
    <mergeCell ref="G217:G218"/>
    <mergeCell ref="H217:H218"/>
    <mergeCell ref="I217:I218"/>
    <mergeCell ref="J217:J218"/>
    <mergeCell ref="A139:AJ139"/>
    <mergeCell ref="X217:X218"/>
    <mergeCell ref="Y217:Y218"/>
    <mergeCell ref="P217:P218"/>
    <mergeCell ref="Q217:Q218"/>
    <mergeCell ref="R217:R218"/>
    <mergeCell ref="S217:S218"/>
    <mergeCell ref="T217:T218"/>
    <mergeCell ref="AJ217:AJ218"/>
    <mergeCell ref="AH217:AH218"/>
    <mergeCell ref="AI217:AI218"/>
    <mergeCell ref="E217:E218"/>
    <mergeCell ref="AD134:AD135"/>
    <mergeCell ref="AB136:AB137"/>
    <mergeCell ref="AC136:AC137"/>
    <mergeCell ref="AD136:AD137"/>
    <mergeCell ref="AE136:AE137"/>
    <mergeCell ref="A217:A218"/>
    <mergeCell ref="B217:B218"/>
    <mergeCell ref="C217:C218"/>
    <mergeCell ref="D217:D218"/>
    <mergeCell ref="AC217:AC218"/>
    <mergeCell ref="AD217:AD218"/>
    <mergeCell ref="Q136:Q137"/>
    <mergeCell ref="R136:R137"/>
    <mergeCell ref="S136:S137"/>
    <mergeCell ref="T136:T137"/>
    <mergeCell ref="B136:B137"/>
    <mergeCell ref="C136:C137"/>
    <mergeCell ref="D136:D137"/>
    <mergeCell ref="A182:AJ182"/>
    <mergeCell ref="A169:AJ169"/>
    <mergeCell ref="A165:AJ165"/>
    <mergeCell ref="A155:AJ155"/>
    <mergeCell ref="K217:K218"/>
    <mergeCell ref="L217:L218"/>
    <mergeCell ref="O134:O135"/>
    <mergeCell ref="AH136:AH137"/>
    <mergeCell ref="AI136:AI137"/>
    <mergeCell ref="AH134:AH135"/>
    <mergeCell ref="AI134:AI135"/>
    <mergeCell ref="AG134:AG135"/>
    <mergeCell ref="C231:E231"/>
    <mergeCell ref="Q230:V230"/>
    <mergeCell ref="Q231:V231"/>
    <mergeCell ref="A195:AJ195"/>
    <mergeCell ref="C230:E230"/>
    <mergeCell ref="G228:L228"/>
    <mergeCell ref="Q228:V228"/>
    <mergeCell ref="U136:U137"/>
    <mergeCell ref="AF136:AF137"/>
    <mergeCell ref="AF134:AF135"/>
    <mergeCell ref="E134:E135"/>
    <mergeCell ref="D134:D135"/>
    <mergeCell ref="J134:J135"/>
    <mergeCell ref="I134:I135"/>
    <mergeCell ref="H134:H135"/>
    <mergeCell ref="Z134:Z135"/>
    <mergeCell ref="AA134:AA135"/>
    <mergeCell ref="Y134:Y135"/>
    <mergeCell ref="AG136:AG137"/>
    <mergeCell ref="C224:E224"/>
    <mergeCell ref="C227:E227"/>
    <mergeCell ref="G227:L227"/>
    <mergeCell ref="Q227:V227"/>
    <mergeCell ref="Y136:Y137"/>
    <mergeCell ref="Z136:Z137"/>
    <mergeCell ref="X134:X135"/>
    <mergeCell ref="P134:P135"/>
    <mergeCell ref="Q134:Q135"/>
    <mergeCell ref="R134:R135"/>
    <mergeCell ref="S134:S135"/>
    <mergeCell ref="T134:T135"/>
    <mergeCell ref="U134:U135"/>
    <mergeCell ref="V134:V135"/>
    <mergeCell ref="L136:L137"/>
    <mergeCell ref="M136:M137"/>
    <mergeCell ref="N136:N137"/>
    <mergeCell ref="O136:O137"/>
    <mergeCell ref="P136:P137"/>
    <mergeCell ref="Q224:V224"/>
    <mergeCell ref="Q225:V225"/>
    <mergeCell ref="G134:G135"/>
    <mergeCell ref="F134:F135"/>
    <mergeCell ref="Q4:Q5"/>
    <mergeCell ref="A7:AJ7"/>
    <mergeCell ref="A12:AJ12"/>
    <mergeCell ref="AC134:AC135"/>
    <mergeCell ref="AG4:AG5"/>
    <mergeCell ref="AE134:AE135"/>
    <mergeCell ref="AB134:AB135"/>
    <mergeCell ref="V136:V137"/>
    <mergeCell ref="W136:W137"/>
    <mergeCell ref="X136:X137"/>
    <mergeCell ref="E136:E137"/>
    <mergeCell ref="F136:F137"/>
    <mergeCell ref="G136:G137"/>
    <mergeCell ref="H136:H137"/>
    <mergeCell ref="I136:I137"/>
    <mergeCell ref="J136:J137"/>
    <mergeCell ref="AJ136:AJ137"/>
    <mergeCell ref="AA136:AA137"/>
    <mergeCell ref="W134:W135"/>
    <mergeCell ref="A19:AJ19"/>
    <mergeCell ref="V4:V5"/>
    <mergeCell ref="U4:U5"/>
    <mergeCell ref="A80:AJ80"/>
    <mergeCell ref="A73:AJ73"/>
    <mergeCell ref="O4:O5"/>
    <mergeCell ref="A61:AJ61"/>
    <mergeCell ref="A131:AJ131"/>
    <mergeCell ref="AJ4:AJ5"/>
    <mergeCell ref="AI4:AI5"/>
    <mergeCell ref="A3:A5"/>
    <mergeCell ref="AJ134:AJ135"/>
    <mergeCell ref="C134:C135"/>
    <mergeCell ref="B134:B135"/>
    <mergeCell ref="A91:AJ91"/>
    <mergeCell ref="A113:AJ113"/>
    <mergeCell ref="W4:W5"/>
    <mergeCell ref="B125:AJ125"/>
    <mergeCell ref="A114:AJ114"/>
    <mergeCell ref="A130:AJ130"/>
    <mergeCell ref="A128:C128"/>
    <mergeCell ref="A32:AJ32"/>
    <mergeCell ref="M4:M5"/>
    <mergeCell ref="T4:T5"/>
    <mergeCell ref="A44:AJ44"/>
    <mergeCell ref="Y4:Y5"/>
    <mergeCell ref="X4:X5"/>
    <mergeCell ref="C3:C5"/>
    <mergeCell ref="AF4:AF5"/>
    <mergeCell ref="C233:D233"/>
    <mergeCell ref="AG1:AJ1"/>
    <mergeCell ref="F3:AJ3"/>
    <mergeCell ref="F4:F5"/>
    <mergeCell ref="G4:G5"/>
    <mergeCell ref="H4:H5"/>
    <mergeCell ref="I4:I5"/>
    <mergeCell ref="J4:J5"/>
    <mergeCell ref="K4:K5"/>
    <mergeCell ref="L4:L5"/>
    <mergeCell ref="N4:N5"/>
    <mergeCell ref="S4:S5"/>
    <mergeCell ref="R4:R5"/>
    <mergeCell ref="AH4:AH5"/>
    <mergeCell ref="P4:P5"/>
    <mergeCell ref="A2:AJ2"/>
    <mergeCell ref="B3:B5"/>
    <mergeCell ref="AE4:AE5"/>
    <mergeCell ref="AD4:AD5"/>
    <mergeCell ref="AC4:AC5"/>
    <mergeCell ref="AB4:AB5"/>
    <mergeCell ref="AA4:AA5"/>
    <mergeCell ref="Z4:Z5"/>
    <mergeCell ref="D3:E4"/>
  </mergeCells>
  <hyperlinks>
    <hyperlink ref="C233" r:id="rId1" xr:uid="{00000000-0004-0000-0900-000000000000}"/>
  </hyperlinks>
  <pageMargins left="0.23622047244094491" right="0.23622047244094491" top="0.98425196850393704" bottom="0.35433070866141736" header="0.31496062992125984" footer="0.31496062992125984"/>
  <pageSetup paperSize="9" scale="53" fitToHeight="0" orientation="landscape" r:id="rId2"/>
  <rowBreaks count="19" manualBreakCount="19">
    <brk id="14" max="35" man="1"/>
    <brk id="25" max="35" man="1"/>
    <brk id="35" max="35" man="1"/>
    <brk id="55" max="35" man="1"/>
    <brk id="72" max="35" man="1"/>
    <brk id="82" max="35" man="1"/>
    <brk id="85" max="35" man="1"/>
    <brk id="90" max="35" man="1"/>
    <brk id="99" max="35" man="1"/>
    <brk id="109" max="35" man="1"/>
    <brk id="121" max="35" man="1"/>
    <brk id="129" max="35" man="1"/>
    <brk id="138" max="35" man="1"/>
    <brk id="164" max="35" man="1"/>
    <brk id="174" max="35" man="1"/>
    <brk id="181" max="35" man="1"/>
    <brk id="194" max="35" man="1"/>
    <brk id="204" max="35" man="1"/>
    <brk id="214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XFC60"/>
  <sheetViews>
    <sheetView view="pageBreakPreview" zoomScale="70" zoomScaleNormal="60" zoomScaleSheetLayoutView="70" workbookViewId="0">
      <pane ySplit="1" topLeftCell="A14" activePane="bottomLeft" state="frozen"/>
      <selection pane="bottomLeft" activeCell="H45" sqref="H45"/>
    </sheetView>
  </sheetViews>
  <sheetFormatPr defaultColWidth="9.109375" defaultRowHeight="14.4" x14ac:dyDescent="0.3"/>
  <cols>
    <col min="1" max="1" width="16.6640625" style="981" customWidth="1"/>
    <col min="2" max="2" width="18.109375" style="75" customWidth="1"/>
    <col min="3" max="3" width="86.109375" style="75" customWidth="1"/>
    <col min="4" max="4" width="25.33203125" style="75" customWidth="1"/>
    <col min="5" max="5" width="25.109375" style="75" customWidth="1"/>
    <col min="6" max="6" width="28.5546875" style="75" customWidth="1"/>
    <col min="7" max="7" width="25.44140625" style="75" customWidth="1"/>
    <col min="8" max="8" width="15" style="75" customWidth="1"/>
    <col min="9" max="9" width="18.5546875" style="75" customWidth="1"/>
    <col min="10" max="10" width="21.44140625" style="75" customWidth="1"/>
    <col min="11" max="15" width="9.109375" style="75"/>
    <col min="16" max="16" width="10" style="75" customWidth="1"/>
    <col min="17" max="16384" width="9.109375" style="75"/>
  </cols>
  <sheetData>
    <row r="1" spans="1:16383" ht="18" x14ac:dyDescent="0.3">
      <c r="A1" s="828"/>
      <c r="B1" s="828"/>
      <c r="C1" s="828"/>
      <c r="D1" s="828"/>
      <c r="E1" s="828"/>
      <c r="F1" s="828"/>
      <c r="H1" s="799"/>
      <c r="I1" s="1177" t="s">
        <v>551</v>
      </c>
      <c r="J1" s="1177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  <c r="CA1" s="799"/>
      <c r="CB1" s="799"/>
      <c r="CC1" s="799"/>
      <c r="CD1" s="799"/>
      <c r="CE1" s="799"/>
      <c r="CF1" s="799"/>
      <c r="CG1" s="799"/>
      <c r="CH1" s="799"/>
      <c r="CI1" s="799"/>
      <c r="CJ1" s="799"/>
      <c r="CK1" s="799"/>
      <c r="CL1" s="799"/>
      <c r="CM1" s="799"/>
      <c r="CN1" s="799"/>
      <c r="CO1" s="799"/>
      <c r="CP1" s="799"/>
      <c r="CQ1" s="799"/>
      <c r="CR1" s="799"/>
      <c r="CS1" s="799"/>
      <c r="CT1" s="799"/>
      <c r="CU1" s="799"/>
      <c r="CV1" s="799"/>
      <c r="CW1" s="799"/>
      <c r="CX1" s="799"/>
      <c r="CY1" s="799"/>
      <c r="CZ1" s="799"/>
      <c r="DA1" s="799"/>
      <c r="DB1" s="799"/>
      <c r="DC1" s="799"/>
      <c r="DD1" s="799"/>
      <c r="DE1" s="799"/>
      <c r="DF1" s="799"/>
      <c r="DG1" s="799"/>
      <c r="DH1" s="799"/>
      <c r="DI1" s="799"/>
      <c r="DJ1" s="799"/>
      <c r="DK1" s="799"/>
      <c r="DL1" s="799"/>
      <c r="DM1" s="799"/>
      <c r="DN1" s="799"/>
      <c r="DO1" s="799"/>
      <c r="DP1" s="799"/>
      <c r="DQ1" s="799"/>
      <c r="DR1" s="799"/>
      <c r="DS1" s="799"/>
      <c r="DT1" s="799"/>
      <c r="DU1" s="799"/>
      <c r="DV1" s="799"/>
      <c r="DW1" s="799"/>
      <c r="DX1" s="799"/>
      <c r="DY1" s="799"/>
      <c r="DZ1" s="799"/>
      <c r="EA1" s="799"/>
      <c r="EB1" s="799"/>
      <c r="EC1" s="799"/>
      <c r="ED1" s="799"/>
      <c r="EE1" s="799"/>
      <c r="EF1" s="799"/>
      <c r="EG1" s="799"/>
      <c r="EH1" s="799"/>
      <c r="EI1" s="799"/>
      <c r="EJ1" s="799"/>
      <c r="EK1" s="799"/>
      <c r="EL1" s="799"/>
      <c r="EM1" s="799"/>
      <c r="EN1" s="799"/>
      <c r="EO1" s="799"/>
      <c r="EP1" s="799"/>
      <c r="EQ1" s="799"/>
      <c r="ER1" s="799"/>
      <c r="ES1" s="799"/>
      <c r="ET1" s="799"/>
      <c r="EU1" s="799"/>
      <c r="EV1" s="799"/>
      <c r="EW1" s="799"/>
      <c r="EX1" s="799"/>
      <c r="EY1" s="799"/>
      <c r="EZ1" s="799"/>
      <c r="FA1" s="799"/>
      <c r="FB1" s="799"/>
      <c r="FC1" s="799"/>
      <c r="FD1" s="799"/>
      <c r="FE1" s="799"/>
      <c r="FF1" s="799"/>
      <c r="FG1" s="799"/>
      <c r="FH1" s="799"/>
      <c r="FI1" s="799"/>
      <c r="FJ1" s="799"/>
      <c r="FK1" s="799"/>
      <c r="FL1" s="799"/>
      <c r="FM1" s="799"/>
      <c r="FN1" s="799"/>
      <c r="FO1" s="799"/>
      <c r="FP1" s="799"/>
      <c r="FQ1" s="799"/>
      <c r="FR1" s="799"/>
      <c r="FS1" s="799"/>
      <c r="FT1" s="799"/>
      <c r="FU1" s="799"/>
      <c r="FV1" s="799"/>
      <c r="FW1" s="799"/>
      <c r="FX1" s="799"/>
      <c r="FY1" s="799"/>
      <c r="FZ1" s="799"/>
      <c r="GA1" s="799"/>
      <c r="GB1" s="799"/>
      <c r="GC1" s="799"/>
      <c r="GD1" s="799"/>
      <c r="GE1" s="799"/>
      <c r="GF1" s="799"/>
      <c r="GG1" s="799"/>
      <c r="GH1" s="799"/>
      <c r="GI1" s="799"/>
      <c r="GJ1" s="799"/>
      <c r="GK1" s="799"/>
      <c r="GL1" s="799"/>
      <c r="GM1" s="799"/>
      <c r="GN1" s="799"/>
      <c r="GO1" s="799"/>
      <c r="GP1" s="799"/>
      <c r="GQ1" s="799"/>
      <c r="GR1" s="799"/>
      <c r="GS1" s="799"/>
      <c r="GT1" s="799"/>
      <c r="GU1" s="799"/>
      <c r="GV1" s="799"/>
      <c r="GW1" s="799"/>
      <c r="GX1" s="799"/>
      <c r="GY1" s="799"/>
      <c r="GZ1" s="799"/>
      <c r="HA1" s="799"/>
      <c r="HB1" s="799"/>
      <c r="HC1" s="799"/>
      <c r="HD1" s="799"/>
      <c r="HE1" s="799"/>
      <c r="HF1" s="799"/>
      <c r="HG1" s="799"/>
      <c r="HH1" s="799"/>
      <c r="HI1" s="799"/>
      <c r="HJ1" s="799"/>
      <c r="HK1" s="799"/>
      <c r="HL1" s="799"/>
      <c r="HM1" s="799"/>
      <c r="HN1" s="799"/>
      <c r="HO1" s="799"/>
      <c r="HP1" s="799"/>
      <c r="HQ1" s="799"/>
      <c r="HR1" s="799"/>
      <c r="HS1" s="799"/>
      <c r="HT1" s="799"/>
      <c r="HU1" s="799"/>
      <c r="HV1" s="799"/>
      <c r="HW1" s="799"/>
      <c r="HX1" s="799"/>
      <c r="HY1" s="799"/>
      <c r="HZ1" s="799"/>
      <c r="IA1" s="799"/>
      <c r="IB1" s="799"/>
      <c r="IC1" s="799"/>
      <c r="ID1" s="799"/>
      <c r="IE1" s="799"/>
      <c r="IF1" s="799"/>
      <c r="IG1" s="799"/>
      <c r="IH1" s="799"/>
      <c r="II1" s="799"/>
      <c r="IJ1" s="799"/>
      <c r="IK1" s="799"/>
      <c r="IL1" s="799"/>
      <c r="IM1" s="799"/>
      <c r="IN1" s="799"/>
      <c r="IO1" s="799"/>
      <c r="IP1" s="799"/>
      <c r="IQ1" s="799"/>
      <c r="IR1" s="799"/>
      <c r="IS1" s="799"/>
      <c r="IT1" s="799"/>
      <c r="IU1" s="799"/>
      <c r="IV1" s="799"/>
      <c r="IW1" s="799"/>
      <c r="IX1" s="799"/>
      <c r="IY1" s="799"/>
      <c r="IZ1" s="799"/>
      <c r="JA1" s="799"/>
      <c r="JB1" s="799"/>
      <c r="JC1" s="799"/>
      <c r="JD1" s="799"/>
      <c r="JE1" s="799"/>
      <c r="JF1" s="799"/>
      <c r="JG1" s="799"/>
      <c r="JH1" s="799"/>
      <c r="JI1" s="799"/>
      <c r="JJ1" s="799"/>
      <c r="JK1" s="799"/>
      <c r="JL1" s="799"/>
      <c r="JM1" s="799"/>
      <c r="JN1" s="799"/>
      <c r="JO1" s="799"/>
      <c r="JP1" s="799"/>
      <c r="JQ1" s="799"/>
      <c r="JR1" s="799"/>
      <c r="JS1" s="799"/>
      <c r="JT1" s="799"/>
      <c r="JU1" s="799"/>
      <c r="JV1" s="799"/>
      <c r="JW1" s="799"/>
      <c r="JX1" s="799"/>
      <c r="JY1" s="799"/>
      <c r="JZ1" s="799"/>
      <c r="KA1" s="799"/>
      <c r="KB1" s="799"/>
      <c r="KC1" s="799"/>
      <c r="KD1" s="799"/>
      <c r="KE1" s="799"/>
      <c r="KF1" s="799"/>
      <c r="KG1" s="799"/>
      <c r="KH1" s="799"/>
      <c r="KI1" s="799"/>
      <c r="KJ1" s="799"/>
      <c r="KK1" s="799"/>
      <c r="KL1" s="799"/>
      <c r="KM1" s="799"/>
      <c r="KN1" s="799"/>
      <c r="KO1" s="799"/>
      <c r="KP1" s="799"/>
      <c r="KQ1" s="799"/>
      <c r="KR1" s="799"/>
      <c r="KS1" s="799"/>
      <c r="KT1" s="799"/>
      <c r="KU1" s="799"/>
      <c r="KV1" s="799"/>
      <c r="KW1" s="799"/>
      <c r="KX1" s="799"/>
      <c r="KY1" s="799"/>
      <c r="KZ1" s="799"/>
      <c r="LA1" s="799"/>
      <c r="LB1" s="799"/>
      <c r="LC1" s="799"/>
      <c r="LD1" s="799"/>
      <c r="LE1" s="799"/>
      <c r="LF1" s="799"/>
      <c r="LG1" s="799"/>
      <c r="LH1" s="799"/>
      <c r="LI1" s="799"/>
      <c r="LJ1" s="799"/>
      <c r="LK1" s="799"/>
      <c r="LL1" s="799"/>
      <c r="LM1" s="799"/>
      <c r="LN1" s="799"/>
      <c r="LO1" s="799"/>
      <c r="LP1" s="799"/>
      <c r="LQ1" s="799"/>
      <c r="LR1" s="799"/>
      <c r="LS1" s="799"/>
      <c r="LT1" s="799"/>
      <c r="LU1" s="799"/>
      <c r="LV1" s="799"/>
      <c r="LW1" s="799"/>
      <c r="LX1" s="799"/>
      <c r="LY1" s="799"/>
      <c r="LZ1" s="799"/>
      <c r="MA1" s="799"/>
      <c r="MB1" s="799"/>
      <c r="MC1" s="799"/>
      <c r="MD1" s="799"/>
      <c r="ME1" s="799"/>
      <c r="MF1" s="799"/>
      <c r="MG1" s="799"/>
      <c r="MH1" s="799"/>
      <c r="MI1" s="799"/>
      <c r="MJ1" s="799"/>
      <c r="MK1" s="799"/>
      <c r="ML1" s="799"/>
      <c r="MM1" s="799"/>
      <c r="MN1" s="799"/>
      <c r="MO1" s="799"/>
      <c r="MP1" s="799"/>
      <c r="MQ1" s="799"/>
      <c r="MR1" s="799"/>
      <c r="MS1" s="799"/>
      <c r="MT1" s="799"/>
      <c r="MU1" s="799"/>
      <c r="MV1" s="799"/>
      <c r="MW1" s="799"/>
      <c r="MX1" s="799"/>
      <c r="MY1" s="799"/>
      <c r="MZ1" s="799"/>
      <c r="NA1" s="799"/>
      <c r="NB1" s="799"/>
      <c r="NC1" s="799"/>
      <c r="ND1" s="799"/>
      <c r="NE1" s="799"/>
      <c r="NF1" s="799"/>
      <c r="NG1" s="799"/>
      <c r="NH1" s="799"/>
      <c r="NI1" s="799"/>
      <c r="NJ1" s="799"/>
      <c r="NK1" s="799"/>
      <c r="NL1" s="799"/>
      <c r="NM1" s="799"/>
      <c r="NN1" s="799"/>
      <c r="NO1" s="799"/>
      <c r="NP1" s="799"/>
      <c r="NQ1" s="799"/>
      <c r="NR1" s="799"/>
      <c r="NS1" s="799"/>
      <c r="NT1" s="799"/>
      <c r="NU1" s="799"/>
      <c r="NV1" s="799"/>
      <c r="NW1" s="799"/>
      <c r="NX1" s="799"/>
      <c r="NY1" s="799"/>
      <c r="NZ1" s="799"/>
      <c r="OA1" s="799"/>
      <c r="OB1" s="799"/>
      <c r="OC1" s="799"/>
      <c r="OD1" s="799"/>
      <c r="OE1" s="799"/>
      <c r="OF1" s="799"/>
      <c r="OG1" s="799"/>
      <c r="OH1" s="799"/>
      <c r="OI1" s="799"/>
      <c r="OJ1" s="799"/>
      <c r="OK1" s="799"/>
      <c r="OL1" s="799"/>
      <c r="OM1" s="799"/>
      <c r="ON1" s="799"/>
      <c r="OO1" s="799"/>
      <c r="OP1" s="799"/>
      <c r="OQ1" s="799"/>
      <c r="OR1" s="799"/>
      <c r="OS1" s="799"/>
      <c r="OT1" s="799"/>
      <c r="OU1" s="799"/>
      <c r="OV1" s="799"/>
      <c r="OW1" s="799"/>
      <c r="OX1" s="799"/>
      <c r="OY1" s="799"/>
      <c r="OZ1" s="799"/>
      <c r="PA1" s="799"/>
      <c r="PB1" s="799"/>
      <c r="PC1" s="799"/>
      <c r="PD1" s="799"/>
      <c r="PE1" s="799"/>
      <c r="PF1" s="799"/>
      <c r="PG1" s="799"/>
      <c r="PH1" s="799"/>
      <c r="PI1" s="799"/>
      <c r="PJ1" s="799"/>
      <c r="PK1" s="799"/>
      <c r="PL1" s="799"/>
      <c r="PM1" s="799"/>
      <c r="PN1" s="799"/>
      <c r="PO1" s="799"/>
      <c r="PP1" s="799"/>
      <c r="PQ1" s="799"/>
      <c r="PR1" s="799"/>
      <c r="PS1" s="799"/>
      <c r="PT1" s="799"/>
      <c r="PU1" s="799"/>
      <c r="PV1" s="799"/>
      <c r="PW1" s="799"/>
      <c r="PX1" s="799"/>
      <c r="PY1" s="799"/>
      <c r="PZ1" s="799"/>
      <c r="QA1" s="799"/>
      <c r="QB1" s="799"/>
      <c r="QC1" s="799"/>
      <c r="QD1" s="799"/>
      <c r="QE1" s="799"/>
      <c r="QF1" s="799"/>
      <c r="QG1" s="799"/>
      <c r="QH1" s="799"/>
      <c r="QI1" s="799"/>
      <c r="QJ1" s="799"/>
      <c r="QK1" s="799"/>
      <c r="QL1" s="799"/>
      <c r="QM1" s="799"/>
      <c r="QN1" s="799"/>
      <c r="QO1" s="799"/>
      <c r="QP1" s="799"/>
      <c r="QQ1" s="799"/>
      <c r="QR1" s="799"/>
      <c r="QS1" s="799"/>
      <c r="QT1" s="799"/>
      <c r="QU1" s="799"/>
      <c r="QV1" s="799"/>
      <c r="QW1" s="799"/>
      <c r="QX1" s="799"/>
      <c r="QY1" s="799"/>
      <c r="QZ1" s="799"/>
      <c r="RA1" s="799"/>
      <c r="RB1" s="799"/>
      <c r="RC1" s="799"/>
      <c r="RD1" s="799"/>
      <c r="RE1" s="799"/>
      <c r="RF1" s="799"/>
      <c r="RG1" s="799"/>
      <c r="RH1" s="799"/>
      <c r="RI1" s="799"/>
      <c r="RJ1" s="799"/>
      <c r="RK1" s="799"/>
      <c r="RL1" s="799"/>
      <c r="RM1" s="799"/>
      <c r="RN1" s="799"/>
      <c r="RO1" s="799"/>
      <c r="RP1" s="799"/>
      <c r="RQ1" s="799"/>
      <c r="RR1" s="799"/>
      <c r="RS1" s="799"/>
      <c r="RT1" s="799"/>
      <c r="RU1" s="799"/>
      <c r="RV1" s="799"/>
      <c r="RW1" s="799"/>
      <c r="RX1" s="799"/>
      <c r="RY1" s="799"/>
      <c r="RZ1" s="799"/>
      <c r="SA1" s="799"/>
      <c r="SB1" s="799"/>
      <c r="SC1" s="799"/>
      <c r="SD1" s="799"/>
      <c r="SE1" s="799"/>
      <c r="SF1" s="799"/>
      <c r="SG1" s="799"/>
      <c r="SH1" s="799"/>
      <c r="SI1" s="799"/>
      <c r="SJ1" s="799"/>
      <c r="SK1" s="799"/>
      <c r="SL1" s="799"/>
      <c r="SM1" s="799"/>
      <c r="SN1" s="799"/>
      <c r="SO1" s="799"/>
      <c r="SP1" s="799"/>
      <c r="SQ1" s="799"/>
      <c r="SR1" s="799"/>
      <c r="SS1" s="799"/>
      <c r="ST1" s="799"/>
      <c r="SU1" s="799"/>
      <c r="SV1" s="799"/>
      <c r="SW1" s="799"/>
      <c r="SX1" s="799"/>
      <c r="SY1" s="799"/>
      <c r="SZ1" s="799"/>
      <c r="TA1" s="799"/>
      <c r="TB1" s="799"/>
      <c r="TC1" s="799"/>
      <c r="TD1" s="799"/>
      <c r="TE1" s="799"/>
      <c r="TF1" s="799"/>
      <c r="TG1" s="799"/>
      <c r="TH1" s="799"/>
      <c r="TI1" s="799"/>
      <c r="TJ1" s="799"/>
      <c r="TK1" s="799"/>
      <c r="TL1" s="799"/>
      <c r="TM1" s="799"/>
      <c r="TN1" s="799"/>
      <c r="TO1" s="799"/>
      <c r="TP1" s="799"/>
      <c r="TQ1" s="799"/>
      <c r="TR1" s="799"/>
      <c r="TS1" s="799"/>
      <c r="TT1" s="799"/>
      <c r="TU1" s="799"/>
      <c r="TV1" s="799"/>
      <c r="TW1" s="799"/>
      <c r="TX1" s="799"/>
      <c r="TY1" s="799"/>
      <c r="TZ1" s="799"/>
      <c r="UA1" s="799"/>
      <c r="UB1" s="799"/>
      <c r="UC1" s="799"/>
      <c r="UD1" s="799"/>
      <c r="UE1" s="799"/>
      <c r="UF1" s="799"/>
      <c r="UG1" s="799"/>
      <c r="UH1" s="799"/>
      <c r="UI1" s="799"/>
      <c r="UJ1" s="799"/>
      <c r="UK1" s="799"/>
      <c r="UL1" s="799"/>
      <c r="UM1" s="799"/>
      <c r="UN1" s="799"/>
      <c r="UO1" s="799"/>
      <c r="UP1" s="799"/>
      <c r="UQ1" s="799"/>
      <c r="UR1" s="799"/>
      <c r="US1" s="799"/>
      <c r="UT1" s="799"/>
      <c r="UU1" s="799"/>
      <c r="UV1" s="799"/>
      <c r="UW1" s="799"/>
      <c r="UX1" s="799"/>
      <c r="UY1" s="799"/>
      <c r="UZ1" s="799"/>
      <c r="VA1" s="799"/>
      <c r="VB1" s="799"/>
      <c r="VC1" s="799"/>
      <c r="VD1" s="799"/>
      <c r="VE1" s="799"/>
      <c r="VF1" s="799"/>
      <c r="VG1" s="799"/>
      <c r="VH1" s="799"/>
      <c r="VI1" s="799"/>
      <c r="VJ1" s="799"/>
      <c r="VK1" s="799"/>
      <c r="VL1" s="799"/>
      <c r="VM1" s="799"/>
      <c r="VN1" s="799"/>
      <c r="VO1" s="799"/>
      <c r="VP1" s="799"/>
      <c r="VQ1" s="799"/>
      <c r="VR1" s="799"/>
      <c r="VS1" s="799"/>
      <c r="VT1" s="799"/>
      <c r="VU1" s="799"/>
      <c r="VV1" s="799"/>
      <c r="VW1" s="799"/>
      <c r="VX1" s="799"/>
      <c r="VY1" s="799"/>
      <c r="VZ1" s="799"/>
      <c r="WA1" s="799"/>
      <c r="WB1" s="799"/>
      <c r="WC1" s="799"/>
      <c r="WD1" s="799"/>
      <c r="WE1" s="799"/>
      <c r="WF1" s="799"/>
      <c r="WG1" s="799"/>
      <c r="WH1" s="799"/>
      <c r="WI1" s="799"/>
      <c r="WJ1" s="799"/>
      <c r="WK1" s="799"/>
      <c r="WL1" s="799"/>
      <c r="WM1" s="799"/>
      <c r="WN1" s="799"/>
      <c r="WO1" s="799"/>
      <c r="WP1" s="799"/>
      <c r="WQ1" s="799"/>
      <c r="WR1" s="799"/>
      <c r="WS1" s="799"/>
      <c r="WT1" s="799"/>
      <c r="WU1" s="799"/>
      <c r="WV1" s="799"/>
      <c r="WW1" s="799"/>
      <c r="WX1" s="799"/>
      <c r="WY1" s="799"/>
      <c r="WZ1" s="799"/>
      <c r="XA1" s="799"/>
      <c r="XB1" s="799"/>
      <c r="XC1" s="799"/>
      <c r="XD1" s="799"/>
      <c r="XE1" s="799"/>
      <c r="XF1" s="799"/>
      <c r="XG1" s="799"/>
      <c r="XH1" s="799"/>
      <c r="XI1" s="799"/>
      <c r="XJ1" s="799"/>
      <c r="XK1" s="799"/>
      <c r="XL1" s="799"/>
      <c r="XM1" s="799"/>
      <c r="XN1" s="799"/>
      <c r="XO1" s="799"/>
      <c r="XP1" s="799"/>
      <c r="XQ1" s="799"/>
      <c r="XR1" s="799"/>
      <c r="XS1" s="799"/>
      <c r="XT1" s="799"/>
      <c r="XU1" s="799"/>
      <c r="XV1" s="799"/>
      <c r="XW1" s="799"/>
      <c r="XX1" s="799"/>
      <c r="XY1" s="799"/>
      <c r="XZ1" s="799"/>
      <c r="YA1" s="799"/>
      <c r="YB1" s="799"/>
      <c r="YC1" s="799"/>
      <c r="YD1" s="799"/>
      <c r="YE1" s="799"/>
      <c r="YF1" s="799"/>
      <c r="YG1" s="799"/>
      <c r="YH1" s="799"/>
      <c r="YI1" s="799"/>
      <c r="YJ1" s="799"/>
      <c r="YK1" s="799"/>
      <c r="YL1" s="799"/>
      <c r="YM1" s="799"/>
      <c r="YN1" s="799"/>
      <c r="YO1" s="799"/>
      <c r="YP1" s="799"/>
      <c r="YQ1" s="799"/>
      <c r="YR1" s="799"/>
      <c r="YS1" s="799"/>
      <c r="YT1" s="799"/>
      <c r="YU1" s="799"/>
      <c r="YV1" s="799"/>
      <c r="YW1" s="799"/>
      <c r="YX1" s="799"/>
      <c r="YY1" s="799"/>
      <c r="YZ1" s="799"/>
      <c r="ZA1" s="799"/>
      <c r="ZB1" s="799"/>
      <c r="ZC1" s="799"/>
      <c r="ZD1" s="799"/>
      <c r="ZE1" s="799"/>
      <c r="ZF1" s="799"/>
      <c r="ZG1" s="799"/>
      <c r="ZH1" s="799"/>
      <c r="ZI1" s="799"/>
      <c r="ZJ1" s="799"/>
      <c r="ZK1" s="799"/>
      <c r="ZL1" s="799"/>
      <c r="ZM1" s="799"/>
      <c r="ZN1" s="799"/>
      <c r="ZO1" s="799"/>
      <c r="ZP1" s="799"/>
      <c r="ZQ1" s="799"/>
      <c r="ZR1" s="799"/>
      <c r="ZS1" s="799"/>
      <c r="ZT1" s="799"/>
      <c r="ZU1" s="799"/>
      <c r="ZV1" s="799"/>
      <c r="ZW1" s="799"/>
      <c r="ZX1" s="799"/>
      <c r="ZY1" s="799"/>
      <c r="ZZ1" s="799"/>
      <c r="AAA1" s="799"/>
      <c r="AAB1" s="799"/>
      <c r="AAC1" s="799"/>
      <c r="AAD1" s="799"/>
      <c r="AAE1" s="799"/>
      <c r="AAF1" s="799"/>
      <c r="AAG1" s="799"/>
      <c r="AAH1" s="799"/>
      <c r="AAI1" s="799"/>
      <c r="AAJ1" s="799"/>
      <c r="AAK1" s="799"/>
      <c r="AAL1" s="799"/>
      <c r="AAM1" s="799"/>
      <c r="AAN1" s="799"/>
      <c r="AAO1" s="799"/>
      <c r="AAP1" s="799"/>
      <c r="AAQ1" s="799"/>
      <c r="AAR1" s="799"/>
      <c r="AAS1" s="799"/>
      <c r="AAT1" s="799"/>
      <c r="AAU1" s="799"/>
      <c r="AAV1" s="799"/>
      <c r="AAW1" s="799"/>
      <c r="AAX1" s="799"/>
      <c r="AAY1" s="799"/>
      <c r="AAZ1" s="799"/>
      <c r="ABA1" s="799"/>
      <c r="ABB1" s="799"/>
      <c r="ABC1" s="799"/>
      <c r="ABD1" s="799"/>
      <c r="ABE1" s="799"/>
      <c r="ABF1" s="799"/>
      <c r="ABG1" s="799"/>
      <c r="ABH1" s="799"/>
      <c r="ABI1" s="799"/>
      <c r="ABJ1" s="799"/>
      <c r="ABK1" s="799"/>
      <c r="ABL1" s="799"/>
      <c r="ABM1" s="799"/>
      <c r="ABN1" s="799"/>
      <c r="ABO1" s="799"/>
      <c r="ABP1" s="799"/>
      <c r="ABQ1" s="799"/>
      <c r="ABR1" s="799"/>
      <c r="ABS1" s="799"/>
      <c r="ABT1" s="799"/>
      <c r="ABU1" s="799"/>
      <c r="ABV1" s="799"/>
      <c r="ABW1" s="799"/>
      <c r="ABX1" s="799"/>
      <c r="ABY1" s="799"/>
      <c r="ABZ1" s="799"/>
      <c r="ACA1" s="799"/>
      <c r="ACB1" s="799"/>
      <c r="ACC1" s="799"/>
      <c r="ACD1" s="799"/>
      <c r="ACE1" s="799"/>
      <c r="ACF1" s="799"/>
      <c r="ACG1" s="799"/>
      <c r="ACH1" s="799"/>
      <c r="ACI1" s="799"/>
      <c r="ACJ1" s="799"/>
      <c r="ACK1" s="799"/>
      <c r="ACL1" s="799"/>
      <c r="ACM1" s="799"/>
      <c r="ACN1" s="799"/>
      <c r="ACO1" s="799"/>
      <c r="ACP1" s="799"/>
      <c r="ACQ1" s="799"/>
      <c r="ACR1" s="799"/>
      <c r="ACS1" s="799"/>
      <c r="ACT1" s="799"/>
      <c r="ACU1" s="799"/>
      <c r="ACV1" s="799"/>
      <c r="ACW1" s="799"/>
      <c r="ACX1" s="799"/>
      <c r="ACY1" s="799"/>
      <c r="ACZ1" s="799"/>
      <c r="ADA1" s="799"/>
      <c r="ADB1" s="799"/>
      <c r="ADC1" s="799"/>
      <c r="ADD1" s="799"/>
      <c r="ADE1" s="799"/>
      <c r="ADF1" s="799"/>
      <c r="ADG1" s="799"/>
      <c r="ADH1" s="799"/>
      <c r="ADI1" s="799"/>
      <c r="ADJ1" s="799"/>
      <c r="ADK1" s="799"/>
      <c r="ADL1" s="799"/>
      <c r="ADM1" s="799"/>
      <c r="ADN1" s="799"/>
      <c r="ADO1" s="799"/>
      <c r="ADP1" s="799"/>
      <c r="ADQ1" s="799"/>
      <c r="ADR1" s="799"/>
      <c r="ADS1" s="799"/>
      <c r="ADT1" s="799"/>
      <c r="ADU1" s="799"/>
      <c r="ADV1" s="799"/>
      <c r="ADW1" s="799"/>
      <c r="ADX1" s="799"/>
      <c r="ADY1" s="799"/>
      <c r="ADZ1" s="799"/>
      <c r="AEA1" s="799"/>
      <c r="AEB1" s="799"/>
      <c r="AEC1" s="799"/>
      <c r="AED1" s="799"/>
      <c r="AEE1" s="799"/>
      <c r="AEF1" s="799"/>
      <c r="AEG1" s="799"/>
      <c r="AEH1" s="799"/>
      <c r="AEI1" s="799"/>
      <c r="AEJ1" s="799"/>
      <c r="AEK1" s="799"/>
      <c r="AEL1" s="799"/>
      <c r="AEM1" s="799"/>
      <c r="AEN1" s="799"/>
      <c r="AEO1" s="799"/>
      <c r="AEP1" s="799"/>
      <c r="AEQ1" s="799"/>
      <c r="AER1" s="799"/>
      <c r="AES1" s="799"/>
      <c r="AET1" s="799"/>
      <c r="AEU1" s="799"/>
      <c r="AEV1" s="799"/>
      <c r="AEW1" s="799"/>
      <c r="AEX1" s="799"/>
      <c r="AEY1" s="799"/>
      <c r="AEZ1" s="799"/>
      <c r="AFA1" s="799"/>
      <c r="AFB1" s="799"/>
      <c r="AFC1" s="799"/>
      <c r="AFD1" s="799"/>
      <c r="AFE1" s="799"/>
      <c r="AFF1" s="799"/>
      <c r="AFG1" s="799"/>
      <c r="AFH1" s="799"/>
      <c r="AFI1" s="799"/>
      <c r="AFJ1" s="799"/>
      <c r="AFK1" s="799"/>
      <c r="AFL1" s="799"/>
      <c r="AFM1" s="799"/>
      <c r="AFN1" s="799"/>
      <c r="AFO1" s="799"/>
      <c r="AFP1" s="799"/>
      <c r="AFQ1" s="799"/>
      <c r="AFR1" s="799"/>
      <c r="AFS1" s="799"/>
      <c r="AFT1" s="799"/>
      <c r="AFU1" s="799"/>
      <c r="AFV1" s="799"/>
      <c r="AFW1" s="799"/>
      <c r="AFX1" s="799"/>
      <c r="AFY1" s="799"/>
      <c r="AFZ1" s="799"/>
      <c r="AGA1" s="799"/>
      <c r="AGB1" s="799"/>
      <c r="AGC1" s="799"/>
      <c r="AGD1" s="799"/>
      <c r="AGE1" s="799"/>
      <c r="AGF1" s="799"/>
      <c r="AGG1" s="799"/>
      <c r="AGH1" s="799"/>
      <c r="AGI1" s="799"/>
      <c r="AGJ1" s="799"/>
      <c r="AGK1" s="799"/>
      <c r="AGL1" s="799"/>
      <c r="AGM1" s="799"/>
      <c r="AGN1" s="799"/>
      <c r="AGO1" s="799"/>
      <c r="AGP1" s="799"/>
      <c r="AGQ1" s="799"/>
      <c r="AGR1" s="799"/>
      <c r="AGS1" s="799"/>
      <c r="AGT1" s="799"/>
      <c r="AGU1" s="799"/>
      <c r="AGV1" s="799"/>
      <c r="AGW1" s="799"/>
      <c r="AGX1" s="799"/>
      <c r="AGY1" s="799"/>
      <c r="AGZ1" s="799"/>
      <c r="AHA1" s="799"/>
      <c r="AHB1" s="799"/>
      <c r="AHC1" s="799"/>
      <c r="AHD1" s="799"/>
      <c r="AHE1" s="799"/>
      <c r="AHF1" s="799"/>
      <c r="AHG1" s="799"/>
      <c r="AHH1" s="799"/>
      <c r="AHI1" s="799"/>
      <c r="AHJ1" s="799"/>
      <c r="AHK1" s="799"/>
      <c r="AHL1" s="799"/>
      <c r="AHM1" s="799"/>
      <c r="AHN1" s="799"/>
      <c r="AHO1" s="799"/>
      <c r="AHP1" s="799"/>
      <c r="AHQ1" s="799"/>
      <c r="AHR1" s="799"/>
      <c r="AHS1" s="799"/>
      <c r="AHT1" s="799"/>
      <c r="AHU1" s="799"/>
      <c r="AHV1" s="799"/>
      <c r="AHW1" s="799"/>
      <c r="AHX1" s="799"/>
      <c r="AHY1" s="799"/>
      <c r="AHZ1" s="799"/>
      <c r="AIA1" s="799"/>
      <c r="AIB1" s="799"/>
      <c r="AIC1" s="799"/>
      <c r="AID1" s="799"/>
      <c r="AIE1" s="799"/>
      <c r="AIF1" s="799"/>
      <c r="AIG1" s="799"/>
      <c r="AIH1" s="799"/>
      <c r="AII1" s="799"/>
      <c r="AIJ1" s="799"/>
      <c r="AIK1" s="799"/>
      <c r="AIL1" s="799"/>
      <c r="AIM1" s="799"/>
      <c r="AIN1" s="799"/>
      <c r="AIO1" s="799"/>
      <c r="AIP1" s="799"/>
      <c r="AIQ1" s="799"/>
      <c r="AIR1" s="799"/>
      <c r="AIS1" s="799"/>
      <c r="AIT1" s="799"/>
      <c r="AIU1" s="799"/>
      <c r="AIV1" s="799"/>
      <c r="AIW1" s="799"/>
      <c r="AIX1" s="799"/>
      <c r="AIY1" s="799"/>
      <c r="AIZ1" s="799"/>
      <c r="AJA1" s="799"/>
      <c r="AJB1" s="799"/>
      <c r="AJC1" s="799"/>
      <c r="AJD1" s="799"/>
      <c r="AJE1" s="799"/>
      <c r="AJF1" s="799"/>
      <c r="AJG1" s="799"/>
      <c r="AJH1" s="799"/>
      <c r="AJI1" s="799"/>
      <c r="AJJ1" s="799"/>
      <c r="AJK1" s="799"/>
      <c r="AJL1" s="799"/>
      <c r="AJM1" s="799"/>
      <c r="AJN1" s="799"/>
      <c r="AJO1" s="799"/>
      <c r="AJP1" s="799"/>
      <c r="AJQ1" s="799"/>
      <c r="AJR1" s="799"/>
      <c r="AJS1" s="799"/>
      <c r="AJT1" s="799"/>
      <c r="AJU1" s="799"/>
      <c r="AJV1" s="799"/>
      <c r="AJW1" s="799"/>
      <c r="AJX1" s="799"/>
      <c r="AJY1" s="799"/>
      <c r="AJZ1" s="799"/>
      <c r="AKA1" s="799"/>
      <c r="AKB1" s="799"/>
      <c r="AKC1" s="799"/>
      <c r="AKD1" s="799"/>
      <c r="AKE1" s="799"/>
      <c r="AKF1" s="799"/>
      <c r="AKG1" s="799"/>
      <c r="AKH1" s="799"/>
      <c r="AKI1" s="799"/>
      <c r="AKJ1" s="799"/>
      <c r="AKK1" s="799"/>
      <c r="AKL1" s="799"/>
      <c r="AKM1" s="799"/>
      <c r="AKN1" s="799"/>
      <c r="AKO1" s="799"/>
      <c r="AKP1" s="799"/>
      <c r="AKQ1" s="799"/>
      <c r="AKR1" s="799"/>
      <c r="AKS1" s="799"/>
      <c r="AKT1" s="799"/>
      <c r="AKU1" s="799"/>
      <c r="AKV1" s="799"/>
      <c r="AKW1" s="799"/>
      <c r="AKX1" s="799"/>
      <c r="AKY1" s="799"/>
      <c r="AKZ1" s="799"/>
      <c r="ALA1" s="799"/>
      <c r="ALB1" s="799"/>
      <c r="ALC1" s="799"/>
      <c r="ALD1" s="799"/>
      <c r="ALE1" s="799"/>
      <c r="ALF1" s="799"/>
      <c r="ALG1" s="799"/>
      <c r="ALH1" s="799"/>
      <c r="ALI1" s="799"/>
      <c r="ALJ1" s="799"/>
      <c r="ALK1" s="799"/>
      <c r="ALL1" s="799"/>
      <c r="ALM1" s="799"/>
      <c r="ALN1" s="799"/>
      <c r="ALO1" s="799"/>
      <c r="ALP1" s="799"/>
      <c r="ALQ1" s="799"/>
      <c r="ALR1" s="799"/>
      <c r="ALS1" s="799"/>
      <c r="ALT1" s="799"/>
      <c r="ALU1" s="799"/>
      <c r="ALV1" s="799"/>
      <c r="ALW1" s="799"/>
      <c r="ALX1" s="799"/>
      <c r="ALY1" s="799"/>
      <c r="ALZ1" s="799"/>
      <c r="AMA1" s="799"/>
      <c r="AMB1" s="799"/>
      <c r="AMC1" s="799"/>
      <c r="AMD1" s="799"/>
      <c r="AME1" s="799"/>
      <c r="AMF1" s="799"/>
      <c r="AMG1" s="799"/>
      <c r="AMH1" s="799"/>
      <c r="AMI1" s="799"/>
      <c r="AMJ1" s="799"/>
      <c r="AMK1" s="799"/>
      <c r="AML1" s="799"/>
      <c r="AMM1" s="799"/>
      <c r="AMN1" s="799"/>
      <c r="AMO1" s="799"/>
      <c r="AMP1" s="799"/>
      <c r="AMQ1" s="799"/>
      <c r="AMR1" s="799"/>
      <c r="AMS1" s="799"/>
      <c r="AMT1" s="799"/>
      <c r="AMU1" s="799"/>
      <c r="AMV1" s="799"/>
      <c r="AMW1" s="799"/>
      <c r="AMX1" s="799"/>
      <c r="AMY1" s="799"/>
      <c r="AMZ1" s="799"/>
      <c r="ANA1" s="799"/>
      <c r="ANB1" s="799"/>
      <c r="ANC1" s="799"/>
      <c r="AND1" s="799"/>
      <c r="ANE1" s="799"/>
      <c r="ANF1" s="799"/>
      <c r="ANG1" s="799"/>
      <c r="ANH1" s="799"/>
      <c r="ANI1" s="799"/>
      <c r="ANJ1" s="799"/>
      <c r="ANK1" s="799"/>
      <c r="ANL1" s="799"/>
      <c r="ANM1" s="799"/>
      <c r="ANN1" s="799"/>
      <c r="ANO1" s="799"/>
      <c r="ANP1" s="799"/>
      <c r="ANQ1" s="799"/>
      <c r="ANR1" s="799"/>
      <c r="ANS1" s="799"/>
      <c r="ANT1" s="799"/>
      <c r="ANU1" s="799"/>
      <c r="ANV1" s="799"/>
      <c r="ANW1" s="799"/>
      <c r="ANX1" s="799"/>
      <c r="ANY1" s="799"/>
      <c r="ANZ1" s="799"/>
      <c r="AOA1" s="799"/>
      <c r="AOB1" s="799"/>
      <c r="AOC1" s="799"/>
      <c r="AOD1" s="799"/>
      <c r="AOE1" s="799"/>
      <c r="AOF1" s="799"/>
      <c r="AOG1" s="799"/>
      <c r="AOH1" s="799"/>
      <c r="AOI1" s="799"/>
      <c r="AOJ1" s="799"/>
      <c r="AOK1" s="799"/>
      <c r="AOL1" s="799"/>
      <c r="AOM1" s="799"/>
      <c r="AON1" s="799"/>
      <c r="AOO1" s="799"/>
      <c r="AOP1" s="799"/>
      <c r="AOQ1" s="799"/>
      <c r="AOR1" s="799"/>
      <c r="AOS1" s="799"/>
      <c r="AOT1" s="799"/>
      <c r="AOU1" s="799"/>
      <c r="AOV1" s="799"/>
      <c r="AOW1" s="799"/>
      <c r="AOX1" s="799"/>
      <c r="AOY1" s="799"/>
      <c r="AOZ1" s="799"/>
      <c r="APA1" s="799"/>
      <c r="APB1" s="799"/>
      <c r="APC1" s="799"/>
      <c r="APD1" s="799"/>
      <c r="APE1" s="799"/>
      <c r="APF1" s="799"/>
      <c r="APG1" s="799"/>
      <c r="APH1" s="799"/>
      <c r="API1" s="799"/>
      <c r="APJ1" s="799"/>
      <c r="APK1" s="799"/>
      <c r="APL1" s="799"/>
      <c r="APM1" s="799"/>
      <c r="APN1" s="799"/>
      <c r="APO1" s="799"/>
      <c r="APP1" s="799"/>
      <c r="APQ1" s="799"/>
      <c r="APR1" s="799"/>
      <c r="APS1" s="799"/>
      <c r="APT1" s="799"/>
      <c r="APU1" s="799"/>
      <c r="APV1" s="799"/>
      <c r="APW1" s="799"/>
      <c r="APX1" s="799"/>
      <c r="APY1" s="799"/>
      <c r="APZ1" s="799"/>
      <c r="AQA1" s="799"/>
      <c r="AQB1" s="799"/>
      <c r="AQC1" s="799"/>
      <c r="AQD1" s="799"/>
      <c r="AQE1" s="799"/>
      <c r="AQF1" s="799"/>
      <c r="AQG1" s="799"/>
      <c r="AQH1" s="799"/>
      <c r="AQI1" s="799"/>
      <c r="AQJ1" s="799"/>
      <c r="AQK1" s="799"/>
      <c r="AQL1" s="799"/>
      <c r="AQM1" s="799"/>
      <c r="AQN1" s="799"/>
      <c r="AQO1" s="799"/>
      <c r="AQP1" s="799"/>
      <c r="AQQ1" s="799"/>
      <c r="AQR1" s="799"/>
      <c r="AQS1" s="799"/>
      <c r="AQT1" s="799"/>
      <c r="AQU1" s="799"/>
      <c r="AQV1" s="799"/>
      <c r="AQW1" s="799"/>
      <c r="AQX1" s="799"/>
      <c r="AQY1" s="799"/>
      <c r="AQZ1" s="799"/>
      <c r="ARA1" s="799"/>
      <c r="ARB1" s="799"/>
      <c r="ARC1" s="799"/>
      <c r="ARD1" s="799"/>
      <c r="ARE1" s="799"/>
      <c r="ARF1" s="799"/>
      <c r="ARG1" s="799"/>
      <c r="ARH1" s="799"/>
      <c r="ARI1" s="799"/>
      <c r="ARJ1" s="799"/>
      <c r="ARK1" s="799"/>
      <c r="ARL1" s="799"/>
      <c r="ARM1" s="799"/>
      <c r="ARN1" s="799"/>
      <c r="ARO1" s="799"/>
      <c r="ARP1" s="799"/>
      <c r="ARQ1" s="799"/>
      <c r="ARR1" s="799"/>
      <c r="ARS1" s="799"/>
      <c r="ART1" s="799"/>
      <c r="ARU1" s="799"/>
      <c r="ARV1" s="799"/>
      <c r="ARW1" s="799"/>
      <c r="ARX1" s="799"/>
      <c r="ARY1" s="799"/>
      <c r="ARZ1" s="799"/>
      <c r="ASA1" s="799"/>
      <c r="ASB1" s="799"/>
      <c r="ASC1" s="799"/>
      <c r="ASD1" s="799"/>
      <c r="ASE1" s="799"/>
      <c r="ASF1" s="799"/>
      <c r="ASG1" s="799"/>
      <c r="ASH1" s="799"/>
      <c r="ASI1" s="799"/>
      <c r="ASJ1" s="799"/>
      <c r="ASK1" s="799"/>
      <c r="ASL1" s="799"/>
      <c r="ASM1" s="799"/>
      <c r="ASN1" s="799"/>
      <c r="ASO1" s="799"/>
      <c r="ASP1" s="799"/>
      <c r="ASQ1" s="799"/>
      <c r="ASR1" s="799"/>
      <c r="ASS1" s="799"/>
      <c r="AST1" s="799"/>
      <c r="ASU1" s="799"/>
      <c r="ASV1" s="799"/>
      <c r="ASW1" s="799"/>
      <c r="ASX1" s="799"/>
      <c r="ASY1" s="799"/>
      <c r="ASZ1" s="799"/>
      <c r="ATA1" s="799"/>
      <c r="ATB1" s="799"/>
      <c r="ATC1" s="799"/>
      <c r="ATD1" s="799"/>
      <c r="ATE1" s="799"/>
      <c r="ATF1" s="799"/>
      <c r="ATG1" s="799"/>
      <c r="ATH1" s="799"/>
      <c r="ATI1" s="799"/>
      <c r="ATJ1" s="799"/>
      <c r="ATK1" s="799"/>
      <c r="ATL1" s="799"/>
      <c r="ATM1" s="799"/>
      <c r="ATN1" s="799"/>
      <c r="ATO1" s="799"/>
      <c r="ATP1" s="799"/>
      <c r="ATQ1" s="799"/>
      <c r="ATR1" s="799"/>
      <c r="ATS1" s="799"/>
      <c r="ATT1" s="799"/>
      <c r="ATU1" s="799"/>
      <c r="ATV1" s="799"/>
      <c r="ATW1" s="799"/>
      <c r="ATX1" s="799"/>
      <c r="ATY1" s="799"/>
      <c r="ATZ1" s="799"/>
      <c r="AUA1" s="799"/>
      <c r="AUB1" s="799"/>
      <c r="AUC1" s="799"/>
      <c r="AUD1" s="799"/>
      <c r="AUE1" s="799"/>
      <c r="AUF1" s="799"/>
      <c r="AUG1" s="799"/>
      <c r="AUH1" s="799"/>
      <c r="AUI1" s="799"/>
      <c r="AUJ1" s="799"/>
      <c r="AUK1" s="799"/>
      <c r="AUL1" s="799"/>
      <c r="AUM1" s="799"/>
      <c r="AUN1" s="799"/>
      <c r="AUO1" s="799"/>
      <c r="AUP1" s="799"/>
      <c r="AUQ1" s="799"/>
      <c r="AUR1" s="799"/>
      <c r="AUS1" s="799"/>
      <c r="AUT1" s="799"/>
      <c r="AUU1" s="799"/>
      <c r="AUV1" s="799"/>
      <c r="AUW1" s="799"/>
      <c r="AUX1" s="799"/>
      <c r="AUY1" s="799"/>
      <c r="AUZ1" s="799"/>
      <c r="AVA1" s="799"/>
      <c r="AVB1" s="799"/>
      <c r="AVC1" s="799"/>
      <c r="AVD1" s="799"/>
      <c r="AVE1" s="799"/>
      <c r="AVF1" s="799"/>
      <c r="AVG1" s="799"/>
      <c r="AVH1" s="799"/>
      <c r="AVI1" s="799"/>
      <c r="AVJ1" s="799"/>
      <c r="AVK1" s="799"/>
      <c r="AVL1" s="799"/>
      <c r="AVM1" s="799"/>
      <c r="AVN1" s="799"/>
      <c r="AVO1" s="799"/>
      <c r="AVP1" s="799"/>
      <c r="AVQ1" s="799"/>
      <c r="AVR1" s="799"/>
      <c r="AVS1" s="799"/>
      <c r="AVT1" s="799"/>
      <c r="AVU1" s="799"/>
      <c r="AVV1" s="799"/>
      <c r="AVW1" s="799"/>
      <c r="AVX1" s="799"/>
      <c r="AVY1" s="799"/>
      <c r="AVZ1" s="799"/>
      <c r="AWA1" s="799"/>
      <c r="AWB1" s="799"/>
      <c r="AWC1" s="799"/>
      <c r="AWD1" s="799"/>
      <c r="AWE1" s="799"/>
      <c r="AWF1" s="799"/>
      <c r="AWG1" s="799"/>
      <c r="AWH1" s="799"/>
      <c r="AWI1" s="799"/>
      <c r="AWJ1" s="799"/>
      <c r="AWK1" s="799"/>
      <c r="AWL1" s="799"/>
      <c r="AWM1" s="799"/>
      <c r="AWN1" s="799"/>
      <c r="AWO1" s="799"/>
      <c r="AWP1" s="799"/>
      <c r="AWQ1" s="799"/>
      <c r="AWR1" s="799"/>
      <c r="AWS1" s="799"/>
      <c r="AWT1" s="799"/>
      <c r="AWU1" s="799"/>
      <c r="AWV1" s="799"/>
      <c r="AWW1" s="799"/>
      <c r="AWX1" s="799"/>
      <c r="AWY1" s="799"/>
      <c r="AWZ1" s="799"/>
      <c r="AXA1" s="799"/>
      <c r="AXB1" s="799"/>
      <c r="AXC1" s="799"/>
      <c r="AXD1" s="799"/>
      <c r="AXE1" s="799"/>
      <c r="AXF1" s="799"/>
      <c r="AXG1" s="799"/>
      <c r="AXH1" s="799"/>
      <c r="AXI1" s="799"/>
      <c r="AXJ1" s="799"/>
      <c r="AXK1" s="799"/>
      <c r="AXL1" s="799"/>
      <c r="AXM1" s="799"/>
      <c r="AXN1" s="799"/>
      <c r="AXO1" s="799"/>
      <c r="AXP1" s="799"/>
      <c r="AXQ1" s="799"/>
      <c r="AXR1" s="799"/>
      <c r="AXS1" s="799"/>
      <c r="AXT1" s="799"/>
      <c r="AXU1" s="799"/>
      <c r="AXV1" s="799"/>
      <c r="AXW1" s="799"/>
      <c r="AXX1" s="799"/>
      <c r="AXY1" s="799"/>
      <c r="AXZ1" s="799"/>
      <c r="AYA1" s="799"/>
      <c r="AYB1" s="799"/>
      <c r="AYC1" s="799"/>
      <c r="AYD1" s="799"/>
      <c r="AYE1" s="799"/>
      <c r="AYF1" s="799"/>
      <c r="AYG1" s="799"/>
      <c r="AYH1" s="799"/>
      <c r="AYI1" s="799"/>
      <c r="AYJ1" s="799"/>
      <c r="AYK1" s="799"/>
      <c r="AYL1" s="799"/>
      <c r="AYM1" s="799"/>
      <c r="AYN1" s="799"/>
      <c r="AYO1" s="799"/>
      <c r="AYP1" s="799"/>
      <c r="AYQ1" s="799"/>
      <c r="AYR1" s="799"/>
      <c r="AYS1" s="799"/>
      <c r="AYT1" s="799"/>
      <c r="AYU1" s="799"/>
      <c r="AYV1" s="799"/>
      <c r="AYW1" s="799"/>
      <c r="AYX1" s="799"/>
      <c r="AYY1" s="799"/>
      <c r="AYZ1" s="799"/>
      <c r="AZA1" s="799"/>
      <c r="AZB1" s="799"/>
      <c r="AZC1" s="799"/>
      <c r="AZD1" s="799"/>
      <c r="AZE1" s="799"/>
      <c r="AZF1" s="799"/>
      <c r="AZG1" s="799"/>
      <c r="AZH1" s="799"/>
      <c r="AZI1" s="799"/>
      <c r="AZJ1" s="799"/>
      <c r="AZK1" s="799"/>
      <c r="AZL1" s="799"/>
      <c r="AZM1" s="799"/>
      <c r="AZN1" s="799"/>
      <c r="AZO1" s="799"/>
      <c r="AZP1" s="799"/>
      <c r="AZQ1" s="799"/>
      <c r="AZR1" s="799"/>
      <c r="AZS1" s="799"/>
      <c r="AZT1" s="799"/>
      <c r="AZU1" s="799"/>
      <c r="AZV1" s="799"/>
      <c r="AZW1" s="799"/>
      <c r="AZX1" s="799"/>
      <c r="AZY1" s="799"/>
      <c r="AZZ1" s="799"/>
      <c r="BAA1" s="799"/>
      <c r="BAB1" s="799"/>
      <c r="BAC1" s="799"/>
      <c r="BAD1" s="799"/>
      <c r="BAE1" s="799"/>
      <c r="BAF1" s="799"/>
      <c r="BAG1" s="799"/>
      <c r="BAH1" s="799"/>
      <c r="BAI1" s="799"/>
      <c r="BAJ1" s="799"/>
      <c r="BAK1" s="799"/>
      <c r="BAL1" s="799"/>
      <c r="BAM1" s="799"/>
      <c r="BAN1" s="799"/>
      <c r="BAO1" s="799"/>
      <c r="BAP1" s="799"/>
      <c r="BAQ1" s="799"/>
      <c r="BAR1" s="799"/>
      <c r="BAS1" s="799"/>
      <c r="BAT1" s="799"/>
      <c r="BAU1" s="799"/>
      <c r="BAV1" s="799"/>
      <c r="BAW1" s="799"/>
      <c r="BAX1" s="799"/>
      <c r="BAY1" s="799"/>
      <c r="BAZ1" s="799"/>
      <c r="BBA1" s="799"/>
      <c r="BBB1" s="799"/>
      <c r="BBC1" s="799"/>
      <c r="BBD1" s="799"/>
      <c r="BBE1" s="799"/>
      <c r="BBF1" s="799"/>
      <c r="BBG1" s="799"/>
      <c r="BBH1" s="799"/>
      <c r="BBI1" s="799"/>
      <c r="BBJ1" s="799"/>
      <c r="BBK1" s="799"/>
      <c r="BBL1" s="799"/>
      <c r="BBM1" s="799"/>
      <c r="BBN1" s="799"/>
      <c r="BBO1" s="799"/>
      <c r="BBP1" s="799"/>
      <c r="BBQ1" s="799"/>
      <c r="BBR1" s="799"/>
      <c r="BBS1" s="799"/>
      <c r="BBT1" s="799"/>
      <c r="BBU1" s="799"/>
      <c r="BBV1" s="799"/>
      <c r="BBW1" s="799"/>
      <c r="BBX1" s="799"/>
      <c r="BBY1" s="799"/>
      <c r="BBZ1" s="799"/>
      <c r="BCA1" s="799"/>
      <c r="BCB1" s="799"/>
      <c r="BCC1" s="799"/>
      <c r="BCD1" s="799"/>
      <c r="BCE1" s="799"/>
      <c r="BCF1" s="799"/>
      <c r="BCG1" s="799"/>
      <c r="BCH1" s="799"/>
      <c r="BCI1" s="799"/>
      <c r="BCJ1" s="799"/>
      <c r="BCK1" s="799"/>
      <c r="BCL1" s="799"/>
      <c r="BCM1" s="799"/>
      <c r="BCN1" s="799"/>
      <c r="BCO1" s="799"/>
      <c r="BCP1" s="799"/>
      <c r="BCQ1" s="799"/>
      <c r="BCR1" s="799"/>
      <c r="BCS1" s="799"/>
      <c r="BCT1" s="799"/>
      <c r="BCU1" s="799"/>
      <c r="BCV1" s="799"/>
      <c r="BCW1" s="799"/>
      <c r="BCX1" s="799"/>
      <c r="BCY1" s="799"/>
      <c r="BCZ1" s="799"/>
      <c r="BDA1" s="799"/>
      <c r="BDB1" s="799"/>
      <c r="BDC1" s="799"/>
      <c r="BDD1" s="799"/>
      <c r="BDE1" s="799"/>
      <c r="BDF1" s="799"/>
      <c r="BDG1" s="799"/>
      <c r="BDH1" s="799"/>
      <c r="BDI1" s="799"/>
      <c r="BDJ1" s="799"/>
      <c r="BDK1" s="799"/>
      <c r="BDL1" s="799"/>
      <c r="BDM1" s="799"/>
      <c r="BDN1" s="799"/>
      <c r="BDO1" s="799"/>
      <c r="BDP1" s="799"/>
      <c r="BDQ1" s="799"/>
      <c r="BDR1" s="799"/>
      <c r="BDS1" s="799"/>
      <c r="BDT1" s="799"/>
      <c r="BDU1" s="799"/>
      <c r="BDV1" s="799"/>
      <c r="BDW1" s="799"/>
      <c r="BDX1" s="799"/>
      <c r="BDY1" s="799"/>
      <c r="BDZ1" s="799"/>
      <c r="BEA1" s="799"/>
      <c r="BEB1" s="799"/>
      <c r="BEC1" s="799"/>
      <c r="BED1" s="799"/>
      <c r="BEE1" s="799"/>
      <c r="BEF1" s="799"/>
      <c r="BEG1" s="799"/>
      <c r="BEH1" s="799"/>
      <c r="BEI1" s="799"/>
      <c r="BEJ1" s="799"/>
      <c r="BEK1" s="799"/>
      <c r="BEL1" s="799"/>
      <c r="BEM1" s="799"/>
      <c r="BEN1" s="799"/>
      <c r="BEO1" s="799"/>
      <c r="BEP1" s="799"/>
      <c r="BEQ1" s="799"/>
      <c r="BER1" s="799"/>
      <c r="BES1" s="799"/>
      <c r="BET1" s="799"/>
      <c r="BEU1" s="799"/>
      <c r="BEV1" s="799"/>
      <c r="BEW1" s="799"/>
      <c r="BEX1" s="799"/>
      <c r="BEY1" s="799"/>
      <c r="BEZ1" s="799"/>
      <c r="BFA1" s="799"/>
      <c r="BFB1" s="799"/>
      <c r="BFC1" s="799"/>
      <c r="BFD1" s="799"/>
      <c r="BFE1" s="799"/>
      <c r="BFF1" s="799"/>
      <c r="BFG1" s="799"/>
      <c r="BFH1" s="799"/>
      <c r="BFI1" s="799"/>
      <c r="BFJ1" s="799"/>
      <c r="BFK1" s="799"/>
      <c r="BFL1" s="799"/>
      <c r="BFM1" s="799"/>
      <c r="BFN1" s="799"/>
      <c r="BFO1" s="799"/>
      <c r="BFP1" s="799"/>
      <c r="BFQ1" s="799"/>
      <c r="BFR1" s="799"/>
      <c r="BFS1" s="799"/>
      <c r="BFT1" s="799"/>
      <c r="BFU1" s="799"/>
      <c r="BFV1" s="799"/>
      <c r="BFW1" s="799"/>
      <c r="BFX1" s="799"/>
      <c r="BFY1" s="799"/>
      <c r="BFZ1" s="799"/>
      <c r="BGA1" s="799"/>
      <c r="BGB1" s="799"/>
      <c r="BGC1" s="799"/>
      <c r="BGD1" s="799"/>
      <c r="BGE1" s="799"/>
      <c r="BGF1" s="799"/>
      <c r="BGG1" s="799"/>
      <c r="BGH1" s="799"/>
      <c r="BGI1" s="799"/>
      <c r="BGJ1" s="799"/>
      <c r="BGK1" s="799"/>
      <c r="BGL1" s="799"/>
      <c r="BGM1" s="799"/>
      <c r="BGN1" s="799"/>
      <c r="BGO1" s="799"/>
      <c r="BGP1" s="799"/>
      <c r="BGQ1" s="799"/>
      <c r="BGR1" s="799"/>
      <c r="BGS1" s="799"/>
      <c r="BGT1" s="799"/>
      <c r="BGU1" s="799"/>
      <c r="BGV1" s="799"/>
      <c r="BGW1" s="799"/>
      <c r="BGX1" s="799"/>
      <c r="BGY1" s="799"/>
      <c r="BGZ1" s="799"/>
      <c r="BHA1" s="799"/>
      <c r="BHB1" s="799"/>
      <c r="BHC1" s="799"/>
      <c r="BHD1" s="799"/>
      <c r="BHE1" s="799"/>
      <c r="BHF1" s="799"/>
      <c r="BHG1" s="799"/>
      <c r="BHH1" s="799"/>
      <c r="BHI1" s="799"/>
      <c r="BHJ1" s="799"/>
      <c r="BHK1" s="799"/>
      <c r="BHL1" s="799"/>
      <c r="BHM1" s="799"/>
      <c r="BHN1" s="799"/>
      <c r="BHO1" s="799"/>
      <c r="BHP1" s="799"/>
      <c r="BHQ1" s="799"/>
      <c r="BHR1" s="799"/>
      <c r="BHS1" s="799"/>
      <c r="BHT1" s="799"/>
      <c r="BHU1" s="799"/>
      <c r="BHV1" s="799"/>
      <c r="BHW1" s="799"/>
      <c r="BHX1" s="799"/>
      <c r="BHY1" s="799"/>
      <c r="BHZ1" s="799"/>
      <c r="BIA1" s="799"/>
      <c r="BIB1" s="799"/>
      <c r="BIC1" s="799"/>
      <c r="BID1" s="799"/>
      <c r="BIE1" s="799"/>
      <c r="BIF1" s="799"/>
      <c r="BIG1" s="799"/>
      <c r="BIH1" s="799"/>
      <c r="BII1" s="799"/>
      <c r="BIJ1" s="799"/>
      <c r="BIK1" s="799"/>
      <c r="BIL1" s="799"/>
      <c r="BIM1" s="799"/>
      <c r="BIN1" s="799"/>
      <c r="BIO1" s="799"/>
      <c r="BIP1" s="799"/>
      <c r="BIQ1" s="799"/>
      <c r="BIR1" s="799"/>
      <c r="BIS1" s="799"/>
      <c r="BIT1" s="799"/>
      <c r="BIU1" s="799"/>
      <c r="BIV1" s="799"/>
      <c r="BIW1" s="799"/>
      <c r="BIX1" s="799"/>
      <c r="BIY1" s="799"/>
      <c r="BIZ1" s="799"/>
      <c r="BJA1" s="799"/>
      <c r="BJB1" s="799"/>
      <c r="BJC1" s="799"/>
      <c r="BJD1" s="799"/>
      <c r="BJE1" s="799"/>
      <c r="BJF1" s="799"/>
      <c r="BJG1" s="799"/>
      <c r="BJH1" s="799"/>
      <c r="BJI1" s="799"/>
      <c r="BJJ1" s="799"/>
      <c r="BJK1" s="799"/>
      <c r="BJL1" s="799"/>
      <c r="BJM1" s="799"/>
      <c r="BJN1" s="799"/>
      <c r="BJO1" s="799"/>
      <c r="BJP1" s="799"/>
      <c r="BJQ1" s="799"/>
      <c r="BJR1" s="799"/>
      <c r="BJS1" s="799"/>
      <c r="BJT1" s="799"/>
      <c r="BJU1" s="799"/>
      <c r="BJV1" s="799"/>
      <c r="BJW1" s="799"/>
      <c r="BJX1" s="799"/>
      <c r="BJY1" s="799"/>
      <c r="BJZ1" s="799"/>
      <c r="BKA1" s="799"/>
      <c r="BKB1" s="799"/>
      <c r="BKC1" s="799"/>
      <c r="BKD1" s="799"/>
      <c r="BKE1" s="799"/>
      <c r="BKF1" s="799"/>
      <c r="BKG1" s="799"/>
      <c r="BKH1" s="799"/>
      <c r="BKI1" s="799"/>
      <c r="BKJ1" s="799"/>
      <c r="BKK1" s="799"/>
      <c r="BKL1" s="799"/>
      <c r="BKM1" s="799"/>
      <c r="BKN1" s="799"/>
      <c r="BKO1" s="799"/>
      <c r="BKP1" s="799"/>
      <c r="BKQ1" s="799"/>
      <c r="BKR1" s="799"/>
      <c r="BKS1" s="799"/>
      <c r="BKT1" s="799"/>
      <c r="BKU1" s="799"/>
      <c r="BKV1" s="799"/>
      <c r="BKW1" s="799"/>
      <c r="BKX1" s="799"/>
      <c r="BKY1" s="799"/>
      <c r="BKZ1" s="799"/>
      <c r="BLA1" s="799"/>
      <c r="BLB1" s="799"/>
      <c r="BLC1" s="799"/>
      <c r="BLD1" s="799"/>
      <c r="BLE1" s="799"/>
      <c r="BLF1" s="799"/>
      <c r="BLG1" s="799"/>
      <c r="BLH1" s="799"/>
      <c r="BLI1" s="799"/>
      <c r="BLJ1" s="799"/>
      <c r="BLK1" s="799"/>
      <c r="BLL1" s="799"/>
      <c r="BLM1" s="799"/>
      <c r="BLN1" s="799"/>
      <c r="BLO1" s="799"/>
      <c r="BLP1" s="799"/>
      <c r="BLQ1" s="799"/>
      <c r="BLR1" s="799"/>
      <c r="BLS1" s="799"/>
      <c r="BLT1" s="799"/>
      <c r="BLU1" s="799"/>
      <c r="BLV1" s="799"/>
      <c r="BLW1" s="799"/>
      <c r="BLX1" s="799"/>
      <c r="BLY1" s="799"/>
      <c r="BLZ1" s="799"/>
      <c r="BMA1" s="799"/>
      <c r="BMB1" s="799"/>
      <c r="BMC1" s="799"/>
      <c r="BMD1" s="799"/>
      <c r="BME1" s="799"/>
      <c r="BMF1" s="799"/>
      <c r="BMG1" s="799"/>
      <c r="BMH1" s="799"/>
      <c r="BMI1" s="799"/>
      <c r="BMJ1" s="799"/>
      <c r="BMK1" s="799"/>
      <c r="BML1" s="799"/>
      <c r="BMM1" s="799"/>
      <c r="BMN1" s="799"/>
      <c r="BMO1" s="799"/>
      <c r="BMP1" s="799"/>
      <c r="BMQ1" s="799"/>
      <c r="BMR1" s="799"/>
      <c r="BMS1" s="799"/>
      <c r="BMT1" s="799"/>
      <c r="BMU1" s="799"/>
      <c r="BMV1" s="799"/>
      <c r="BMW1" s="799"/>
      <c r="BMX1" s="799"/>
      <c r="BMY1" s="799"/>
      <c r="BMZ1" s="799"/>
      <c r="BNA1" s="799"/>
      <c r="BNB1" s="799"/>
      <c r="BNC1" s="799"/>
      <c r="BND1" s="799"/>
      <c r="BNE1" s="799"/>
      <c r="BNF1" s="799"/>
      <c r="BNG1" s="799"/>
      <c r="BNH1" s="799"/>
      <c r="BNI1" s="799"/>
      <c r="BNJ1" s="799"/>
      <c r="BNK1" s="799"/>
      <c r="BNL1" s="799"/>
      <c r="BNM1" s="799"/>
      <c r="BNN1" s="799"/>
      <c r="BNO1" s="799"/>
      <c r="BNP1" s="799"/>
      <c r="BNQ1" s="799"/>
      <c r="BNR1" s="799"/>
      <c r="BNS1" s="799"/>
      <c r="BNT1" s="799"/>
      <c r="BNU1" s="799"/>
      <c r="BNV1" s="799"/>
      <c r="BNW1" s="799"/>
      <c r="BNX1" s="799"/>
      <c r="BNY1" s="799"/>
      <c r="BNZ1" s="799"/>
      <c r="BOA1" s="799"/>
      <c r="BOB1" s="799"/>
      <c r="BOC1" s="799"/>
      <c r="BOD1" s="799"/>
      <c r="BOE1" s="799"/>
      <c r="BOF1" s="799"/>
      <c r="BOG1" s="799"/>
      <c r="BOH1" s="799"/>
      <c r="BOI1" s="799"/>
      <c r="BOJ1" s="799"/>
      <c r="BOK1" s="799"/>
      <c r="BOL1" s="799"/>
      <c r="BOM1" s="799"/>
      <c r="BON1" s="799"/>
      <c r="BOO1" s="799"/>
      <c r="BOP1" s="799"/>
      <c r="BOQ1" s="799"/>
      <c r="BOR1" s="799"/>
      <c r="BOS1" s="799"/>
      <c r="BOT1" s="799"/>
      <c r="BOU1" s="799"/>
      <c r="BOV1" s="799"/>
      <c r="BOW1" s="799"/>
      <c r="BOX1" s="799"/>
      <c r="BOY1" s="799"/>
      <c r="BOZ1" s="799"/>
      <c r="BPA1" s="799"/>
      <c r="BPB1" s="799"/>
      <c r="BPC1" s="799"/>
      <c r="BPD1" s="799"/>
      <c r="BPE1" s="799"/>
      <c r="BPF1" s="799"/>
      <c r="BPG1" s="799"/>
      <c r="BPH1" s="799"/>
      <c r="BPI1" s="799"/>
      <c r="BPJ1" s="799"/>
      <c r="BPK1" s="799"/>
      <c r="BPL1" s="799"/>
      <c r="BPM1" s="799"/>
      <c r="BPN1" s="799"/>
      <c r="BPO1" s="799"/>
      <c r="BPP1" s="799"/>
      <c r="BPQ1" s="799"/>
      <c r="BPR1" s="799"/>
      <c r="BPS1" s="799"/>
      <c r="BPT1" s="799"/>
      <c r="BPU1" s="799"/>
      <c r="BPV1" s="799"/>
      <c r="BPW1" s="799"/>
      <c r="BPX1" s="799"/>
      <c r="BPY1" s="799"/>
      <c r="BPZ1" s="799"/>
      <c r="BQA1" s="799"/>
      <c r="BQB1" s="799"/>
      <c r="BQC1" s="799"/>
      <c r="BQD1" s="799"/>
      <c r="BQE1" s="799"/>
      <c r="BQF1" s="799"/>
      <c r="BQG1" s="799"/>
      <c r="BQH1" s="799"/>
      <c r="BQI1" s="799"/>
      <c r="BQJ1" s="799"/>
      <c r="BQK1" s="799"/>
      <c r="BQL1" s="799"/>
      <c r="BQM1" s="799"/>
      <c r="BQN1" s="799"/>
      <c r="BQO1" s="799"/>
      <c r="BQP1" s="799"/>
      <c r="BQQ1" s="799"/>
      <c r="BQR1" s="799"/>
      <c r="BQS1" s="799"/>
      <c r="BQT1" s="799"/>
      <c r="BQU1" s="799"/>
      <c r="BQV1" s="799"/>
      <c r="BQW1" s="799"/>
      <c r="BQX1" s="799"/>
      <c r="BQY1" s="799"/>
      <c r="BQZ1" s="799"/>
      <c r="BRA1" s="799"/>
      <c r="BRB1" s="799"/>
      <c r="BRC1" s="799"/>
      <c r="BRD1" s="799"/>
      <c r="BRE1" s="799"/>
      <c r="BRF1" s="799"/>
      <c r="BRG1" s="799"/>
      <c r="BRH1" s="799"/>
      <c r="BRI1" s="799"/>
      <c r="BRJ1" s="799"/>
      <c r="BRK1" s="799"/>
      <c r="BRL1" s="799"/>
      <c r="BRM1" s="799"/>
      <c r="BRN1" s="799"/>
      <c r="BRO1" s="799"/>
      <c r="BRP1" s="799"/>
      <c r="BRQ1" s="799"/>
      <c r="BRR1" s="799"/>
      <c r="BRS1" s="799"/>
      <c r="BRT1" s="799"/>
      <c r="BRU1" s="799"/>
      <c r="BRV1" s="799"/>
      <c r="BRW1" s="799"/>
      <c r="BRX1" s="799"/>
      <c r="BRY1" s="799"/>
      <c r="BRZ1" s="799"/>
      <c r="BSA1" s="799"/>
      <c r="BSB1" s="799"/>
      <c r="BSC1" s="799"/>
      <c r="BSD1" s="799"/>
      <c r="BSE1" s="799"/>
      <c r="BSF1" s="799"/>
      <c r="BSG1" s="799"/>
      <c r="BSH1" s="799"/>
      <c r="BSI1" s="799"/>
      <c r="BSJ1" s="799"/>
      <c r="BSK1" s="799"/>
      <c r="BSL1" s="799"/>
      <c r="BSM1" s="799"/>
      <c r="BSN1" s="799"/>
      <c r="BSO1" s="799"/>
      <c r="BSP1" s="799"/>
      <c r="BSQ1" s="799"/>
      <c r="BSR1" s="799"/>
      <c r="BSS1" s="799"/>
      <c r="BST1" s="799"/>
      <c r="BSU1" s="799"/>
      <c r="BSV1" s="799"/>
      <c r="BSW1" s="799"/>
      <c r="BSX1" s="799"/>
      <c r="BSY1" s="799"/>
      <c r="BSZ1" s="799"/>
      <c r="BTA1" s="799"/>
      <c r="BTB1" s="799"/>
      <c r="BTC1" s="799"/>
      <c r="BTD1" s="799"/>
      <c r="BTE1" s="799"/>
      <c r="BTF1" s="799"/>
      <c r="BTG1" s="799"/>
      <c r="BTH1" s="799"/>
      <c r="BTI1" s="799"/>
      <c r="BTJ1" s="799"/>
      <c r="BTK1" s="799"/>
      <c r="BTL1" s="799"/>
      <c r="BTM1" s="799"/>
      <c r="BTN1" s="799"/>
      <c r="BTO1" s="799"/>
      <c r="BTP1" s="799"/>
      <c r="BTQ1" s="799"/>
      <c r="BTR1" s="799"/>
      <c r="BTS1" s="799"/>
      <c r="BTT1" s="799"/>
      <c r="BTU1" s="799"/>
      <c r="BTV1" s="799"/>
      <c r="BTW1" s="799"/>
      <c r="BTX1" s="799"/>
      <c r="BTY1" s="799"/>
      <c r="BTZ1" s="799"/>
      <c r="BUA1" s="799"/>
      <c r="BUB1" s="799"/>
      <c r="BUC1" s="799"/>
      <c r="BUD1" s="799"/>
      <c r="BUE1" s="799"/>
      <c r="BUF1" s="799"/>
      <c r="BUG1" s="799"/>
      <c r="BUH1" s="799"/>
      <c r="BUI1" s="799"/>
      <c r="BUJ1" s="799"/>
      <c r="BUK1" s="799"/>
      <c r="BUL1" s="799"/>
      <c r="BUM1" s="799"/>
      <c r="BUN1" s="799"/>
      <c r="BUO1" s="799"/>
      <c r="BUP1" s="799"/>
      <c r="BUQ1" s="799"/>
      <c r="BUR1" s="799"/>
      <c r="BUS1" s="799"/>
      <c r="BUT1" s="799"/>
      <c r="BUU1" s="799"/>
      <c r="BUV1" s="799"/>
      <c r="BUW1" s="799"/>
      <c r="BUX1" s="799"/>
      <c r="BUY1" s="799"/>
      <c r="BUZ1" s="799"/>
      <c r="BVA1" s="799"/>
      <c r="BVB1" s="799"/>
      <c r="BVC1" s="799"/>
      <c r="BVD1" s="799"/>
      <c r="BVE1" s="799"/>
      <c r="BVF1" s="799"/>
      <c r="BVG1" s="799"/>
      <c r="BVH1" s="799"/>
      <c r="BVI1" s="799"/>
      <c r="BVJ1" s="799"/>
      <c r="BVK1" s="799"/>
      <c r="BVL1" s="799"/>
      <c r="BVM1" s="799"/>
      <c r="BVN1" s="799"/>
      <c r="BVO1" s="799"/>
      <c r="BVP1" s="799"/>
      <c r="BVQ1" s="799"/>
      <c r="BVR1" s="799"/>
      <c r="BVS1" s="799"/>
      <c r="BVT1" s="799"/>
      <c r="BVU1" s="799"/>
      <c r="BVV1" s="799"/>
      <c r="BVW1" s="799"/>
      <c r="BVX1" s="799"/>
      <c r="BVY1" s="799"/>
      <c r="BVZ1" s="799"/>
      <c r="BWA1" s="799"/>
      <c r="BWB1" s="799"/>
      <c r="BWC1" s="799"/>
      <c r="BWD1" s="799"/>
      <c r="BWE1" s="799"/>
      <c r="BWF1" s="799"/>
      <c r="BWG1" s="799"/>
      <c r="BWH1" s="799"/>
      <c r="BWI1" s="799"/>
      <c r="BWJ1" s="799"/>
      <c r="BWK1" s="799"/>
      <c r="BWL1" s="799"/>
      <c r="BWM1" s="799"/>
      <c r="BWN1" s="799"/>
      <c r="BWO1" s="799"/>
      <c r="BWP1" s="799"/>
      <c r="BWQ1" s="799"/>
      <c r="BWR1" s="799"/>
      <c r="BWS1" s="799"/>
      <c r="BWT1" s="799"/>
      <c r="BWU1" s="799"/>
      <c r="BWV1" s="799"/>
      <c r="BWW1" s="799"/>
      <c r="BWX1" s="799"/>
      <c r="BWY1" s="799"/>
      <c r="BWZ1" s="799"/>
      <c r="BXA1" s="799"/>
      <c r="BXB1" s="799"/>
      <c r="BXC1" s="799"/>
      <c r="BXD1" s="799"/>
      <c r="BXE1" s="799"/>
      <c r="BXF1" s="799"/>
      <c r="BXG1" s="799"/>
      <c r="BXH1" s="799"/>
      <c r="BXI1" s="799"/>
      <c r="BXJ1" s="799"/>
      <c r="BXK1" s="799"/>
      <c r="BXL1" s="799"/>
      <c r="BXM1" s="799"/>
      <c r="BXN1" s="799"/>
      <c r="BXO1" s="799"/>
      <c r="BXP1" s="799"/>
      <c r="BXQ1" s="799"/>
      <c r="BXR1" s="799"/>
      <c r="BXS1" s="799"/>
      <c r="BXT1" s="799"/>
      <c r="BXU1" s="799"/>
      <c r="BXV1" s="799"/>
      <c r="BXW1" s="799"/>
      <c r="BXX1" s="799"/>
      <c r="BXY1" s="799"/>
      <c r="BXZ1" s="799"/>
      <c r="BYA1" s="799"/>
      <c r="BYB1" s="799"/>
      <c r="BYC1" s="799"/>
      <c r="BYD1" s="799"/>
      <c r="BYE1" s="799"/>
      <c r="BYF1" s="799"/>
      <c r="BYG1" s="799"/>
      <c r="BYH1" s="799"/>
      <c r="BYI1" s="799"/>
      <c r="BYJ1" s="799"/>
      <c r="BYK1" s="799"/>
      <c r="BYL1" s="799"/>
      <c r="BYM1" s="799"/>
      <c r="BYN1" s="799"/>
      <c r="BYO1" s="799"/>
      <c r="BYP1" s="799"/>
      <c r="BYQ1" s="799"/>
      <c r="BYR1" s="799"/>
      <c r="BYS1" s="799"/>
      <c r="BYT1" s="799"/>
      <c r="BYU1" s="799"/>
      <c r="BYV1" s="799"/>
      <c r="BYW1" s="799"/>
      <c r="BYX1" s="799"/>
      <c r="BYY1" s="799"/>
      <c r="BYZ1" s="799"/>
      <c r="BZA1" s="799"/>
      <c r="BZB1" s="799"/>
      <c r="BZC1" s="799"/>
      <c r="BZD1" s="799"/>
      <c r="BZE1" s="799"/>
      <c r="BZF1" s="799"/>
      <c r="BZG1" s="799"/>
      <c r="BZH1" s="799"/>
      <c r="BZI1" s="799"/>
      <c r="BZJ1" s="799"/>
      <c r="BZK1" s="799"/>
      <c r="BZL1" s="799"/>
      <c r="BZM1" s="799"/>
      <c r="BZN1" s="799"/>
      <c r="BZO1" s="799"/>
      <c r="BZP1" s="799"/>
      <c r="BZQ1" s="799"/>
      <c r="BZR1" s="799"/>
      <c r="BZS1" s="799"/>
      <c r="BZT1" s="799"/>
      <c r="BZU1" s="799"/>
      <c r="BZV1" s="799"/>
      <c r="BZW1" s="799"/>
      <c r="BZX1" s="799"/>
      <c r="BZY1" s="799"/>
      <c r="BZZ1" s="799"/>
      <c r="CAA1" s="799"/>
      <c r="CAB1" s="799"/>
      <c r="CAC1" s="799"/>
      <c r="CAD1" s="799"/>
      <c r="CAE1" s="799"/>
      <c r="CAF1" s="799"/>
      <c r="CAG1" s="799"/>
      <c r="CAH1" s="799"/>
      <c r="CAI1" s="799"/>
      <c r="CAJ1" s="799"/>
      <c r="CAK1" s="799"/>
      <c r="CAL1" s="799"/>
      <c r="CAM1" s="799"/>
      <c r="CAN1" s="799"/>
      <c r="CAO1" s="799"/>
      <c r="CAP1" s="799"/>
      <c r="CAQ1" s="799"/>
      <c r="CAR1" s="799"/>
      <c r="CAS1" s="799"/>
      <c r="CAT1" s="799"/>
      <c r="CAU1" s="799"/>
      <c r="CAV1" s="799"/>
      <c r="CAW1" s="799"/>
      <c r="CAX1" s="799"/>
      <c r="CAY1" s="799"/>
      <c r="CAZ1" s="799"/>
      <c r="CBA1" s="799"/>
      <c r="CBB1" s="799"/>
      <c r="CBC1" s="799"/>
      <c r="CBD1" s="799"/>
      <c r="CBE1" s="799"/>
      <c r="CBF1" s="799"/>
      <c r="CBG1" s="799"/>
      <c r="CBH1" s="799"/>
      <c r="CBI1" s="799"/>
      <c r="CBJ1" s="799"/>
      <c r="CBK1" s="799"/>
      <c r="CBL1" s="799"/>
      <c r="CBM1" s="799"/>
      <c r="CBN1" s="799"/>
      <c r="CBO1" s="799"/>
      <c r="CBP1" s="799"/>
      <c r="CBQ1" s="799"/>
      <c r="CBR1" s="799"/>
      <c r="CBS1" s="799"/>
      <c r="CBT1" s="799"/>
      <c r="CBU1" s="799"/>
      <c r="CBV1" s="799"/>
      <c r="CBW1" s="799"/>
      <c r="CBX1" s="799"/>
      <c r="CBY1" s="799"/>
      <c r="CBZ1" s="799"/>
      <c r="CCA1" s="799"/>
      <c r="CCB1" s="799"/>
      <c r="CCC1" s="799"/>
      <c r="CCD1" s="799"/>
      <c r="CCE1" s="799"/>
      <c r="CCF1" s="799"/>
      <c r="CCG1" s="799"/>
      <c r="CCH1" s="799"/>
      <c r="CCI1" s="799"/>
      <c r="CCJ1" s="799"/>
      <c r="CCK1" s="799"/>
      <c r="CCL1" s="799"/>
      <c r="CCM1" s="799"/>
      <c r="CCN1" s="799"/>
      <c r="CCO1" s="799"/>
      <c r="CCP1" s="799"/>
      <c r="CCQ1" s="799"/>
      <c r="CCR1" s="799"/>
      <c r="CCS1" s="799"/>
      <c r="CCT1" s="799"/>
      <c r="CCU1" s="799"/>
      <c r="CCV1" s="799"/>
      <c r="CCW1" s="799"/>
      <c r="CCX1" s="799"/>
      <c r="CCY1" s="799"/>
      <c r="CCZ1" s="799"/>
      <c r="CDA1" s="799"/>
      <c r="CDB1" s="799"/>
      <c r="CDC1" s="799"/>
      <c r="CDD1" s="799"/>
      <c r="CDE1" s="799"/>
      <c r="CDF1" s="799"/>
      <c r="CDG1" s="799"/>
      <c r="CDH1" s="799"/>
      <c r="CDI1" s="799"/>
      <c r="CDJ1" s="799"/>
      <c r="CDK1" s="799"/>
      <c r="CDL1" s="799"/>
      <c r="CDM1" s="799"/>
      <c r="CDN1" s="799"/>
      <c r="CDO1" s="799"/>
      <c r="CDP1" s="799"/>
      <c r="CDQ1" s="799"/>
      <c r="CDR1" s="799"/>
      <c r="CDS1" s="799"/>
      <c r="CDT1" s="799"/>
      <c r="CDU1" s="799"/>
      <c r="CDV1" s="799"/>
      <c r="CDW1" s="799"/>
      <c r="CDX1" s="799"/>
      <c r="CDY1" s="799"/>
      <c r="CDZ1" s="799"/>
      <c r="CEA1" s="799"/>
      <c r="CEB1" s="799"/>
      <c r="CEC1" s="799"/>
      <c r="CED1" s="799"/>
      <c r="CEE1" s="799"/>
      <c r="CEF1" s="799"/>
      <c r="CEG1" s="799"/>
      <c r="CEH1" s="799"/>
      <c r="CEI1" s="799"/>
      <c r="CEJ1" s="799"/>
      <c r="CEK1" s="799"/>
      <c r="CEL1" s="799"/>
      <c r="CEM1" s="799"/>
      <c r="CEN1" s="799"/>
      <c r="CEO1" s="799"/>
      <c r="CEP1" s="799"/>
      <c r="CEQ1" s="799"/>
      <c r="CER1" s="799"/>
      <c r="CES1" s="799"/>
      <c r="CET1" s="799"/>
      <c r="CEU1" s="799"/>
      <c r="CEV1" s="799"/>
      <c r="CEW1" s="799"/>
      <c r="CEX1" s="799"/>
      <c r="CEY1" s="799"/>
      <c r="CEZ1" s="799"/>
      <c r="CFA1" s="799"/>
      <c r="CFB1" s="799"/>
      <c r="CFC1" s="799"/>
      <c r="CFD1" s="799"/>
      <c r="CFE1" s="799"/>
      <c r="CFF1" s="799"/>
      <c r="CFG1" s="799"/>
      <c r="CFH1" s="799"/>
      <c r="CFI1" s="799"/>
      <c r="CFJ1" s="799"/>
      <c r="CFK1" s="799"/>
      <c r="CFL1" s="799"/>
      <c r="CFM1" s="799"/>
      <c r="CFN1" s="799"/>
      <c r="CFO1" s="799"/>
      <c r="CFP1" s="799"/>
      <c r="CFQ1" s="799"/>
      <c r="CFR1" s="799"/>
      <c r="CFS1" s="799"/>
      <c r="CFT1" s="799"/>
      <c r="CFU1" s="799"/>
      <c r="CFV1" s="799"/>
      <c r="CFW1" s="799"/>
      <c r="CFX1" s="799"/>
      <c r="CFY1" s="799"/>
      <c r="CFZ1" s="799"/>
      <c r="CGA1" s="799"/>
      <c r="CGB1" s="799"/>
      <c r="CGC1" s="799"/>
      <c r="CGD1" s="799"/>
      <c r="CGE1" s="799"/>
      <c r="CGF1" s="799"/>
      <c r="CGG1" s="799"/>
      <c r="CGH1" s="799"/>
      <c r="CGI1" s="799"/>
      <c r="CGJ1" s="799"/>
      <c r="CGK1" s="799"/>
      <c r="CGL1" s="799"/>
      <c r="CGM1" s="799"/>
      <c r="CGN1" s="799"/>
      <c r="CGO1" s="799"/>
      <c r="CGP1" s="799"/>
      <c r="CGQ1" s="799"/>
      <c r="CGR1" s="799"/>
      <c r="CGS1" s="799"/>
      <c r="CGT1" s="799"/>
      <c r="CGU1" s="799"/>
      <c r="CGV1" s="799"/>
      <c r="CGW1" s="799"/>
      <c r="CGX1" s="799"/>
      <c r="CGY1" s="799"/>
      <c r="CGZ1" s="799"/>
      <c r="CHA1" s="799"/>
      <c r="CHB1" s="799"/>
      <c r="CHC1" s="799"/>
      <c r="CHD1" s="799"/>
      <c r="CHE1" s="799"/>
      <c r="CHF1" s="799"/>
      <c r="CHG1" s="799"/>
      <c r="CHH1" s="799"/>
      <c r="CHI1" s="799"/>
      <c r="CHJ1" s="799"/>
      <c r="CHK1" s="799"/>
      <c r="CHL1" s="799"/>
      <c r="CHM1" s="799"/>
      <c r="CHN1" s="799"/>
      <c r="CHO1" s="799"/>
      <c r="CHP1" s="799"/>
      <c r="CHQ1" s="799"/>
      <c r="CHR1" s="799"/>
      <c r="CHS1" s="799"/>
      <c r="CHT1" s="799"/>
      <c r="CHU1" s="799"/>
      <c r="CHV1" s="799"/>
      <c r="CHW1" s="799"/>
      <c r="CHX1" s="799"/>
      <c r="CHY1" s="799"/>
      <c r="CHZ1" s="799"/>
      <c r="CIA1" s="799"/>
      <c r="CIB1" s="799"/>
      <c r="CIC1" s="799"/>
      <c r="CID1" s="799"/>
      <c r="CIE1" s="799"/>
      <c r="CIF1" s="799"/>
      <c r="CIG1" s="799"/>
      <c r="CIH1" s="799"/>
      <c r="CII1" s="799"/>
      <c r="CIJ1" s="799"/>
      <c r="CIK1" s="799"/>
      <c r="CIL1" s="799"/>
      <c r="CIM1" s="799"/>
      <c r="CIN1" s="799"/>
      <c r="CIO1" s="799"/>
      <c r="CIP1" s="799"/>
      <c r="CIQ1" s="799"/>
      <c r="CIR1" s="799"/>
      <c r="CIS1" s="799"/>
      <c r="CIT1" s="799"/>
      <c r="CIU1" s="799"/>
      <c r="CIV1" s="799"/>
      <c r="CIW1" s="799"/>
      <c r="CIX1" s="799"/>
      <c r="CIY1" s="799"/>
      <c r="CIZ1" s="799"/>
      <c r="CJA1" s="799"/>
      <c r="CJB1" s="799"/>
      <c r="CJC1" s="799"/>
      <c r="CJD1" s="799"/>
      <c r="CJE1" s="799"/>
      <c r="CJF1" s="799"/>
      <c r="CJG1" s="799"/>
      <c r="CJH1" s="799"/>
      <c r="CJI1" s="799"/>
      <c r="CJJ1" s="799"/>
      <c r="CJK1" s="799"/>
      <c r="CJL1" s="799"/>
      <c r="CJM1" s="799"/>
      <c r="CJN1" s="799"/>
      <c r="CJO1" s="799"/>
      <c r="CJP1" s="799"/>
      <c r="CJQ1" s="799"/>
      <c r="CJR1" s="799"/>
      <c r="CJS1" s="799"/>
      <c r="CJT1" s="799"/>
      <c r="CJU1" s="799"/>
      <c r="CJV1" s="799"/>
      <c r="CJW1" s="799"/>
      <c r="CJX1" s="799"/>
      <c r="CJY1" s="799"/>
      <c r="CJZ1" s="799"/>
      <c r="CKA1" s="799"/>
      <c r="CKB1" s="799"/>
      <c r="CKC1" s="799"/>
      <c r="CKD1" s="799"/>
      <c r="CKE1" s="799"/>
      <c r="CKF1" s="799"/>
      <c r="CKG1" s="799"/>
      <c r="CKH1" s="799"/>
      <c r="CKI1" s="799"/>
      <c r="CKJ1" s="799"/>
      <c r="CKK1" s="799"/>
      <c r="CKL1" s="799"/>
      <c r="CKM1" s="799"/>
      <c r="CKN1" s="799"/>
      <c r="CKO1" s="799"/>
      <c r="CKP1" s="799"/>
      <c r="CKQ1" s="799"/>
      <c r="CKR1" s="799"/>
      <c r="CKS1" s="799"/>
      <c r="CKT1" s="799"/>
      <c r="CKU1" s="799"/>
      <c r="CKV1" s="799"/>
      <c r="CKW1" s="799"/>
      <c r="CKX1" s="799"/>
      <c r="CKY1" s="799"/>
      <c r="CKZ1" s="799"/>
      <c r="CLA1" s="799"/>
      <c r="CLB1" s="799"/>
      <c r="CLC1" s="799"/>
      <c r="CLD1" s="799"/>
      <c r="CLE1" s="799"/>
      <c r="CLF1" s="799"/>
      <c r="CLG1" s="799"/>
      <c r="CLH1" s="799"/>
      <c r="CLI1" s="799"/>
      <c r="CLJ1" s="799"/>
      <c r="CLK1" s="799"/>
      <c r="CLL1" s="799"/>
      <c r="CLM1" s="799"/>
      <c r="CLN1" s="799"/>
      <c r="CLO1" s="799"/>
      <c r="CLP1" s="799"/>
      <c r="CLQ1" s="799"/>
      <c r="CLR1" s="799"/>
      <c r="CLS1" s="799"/>
      <c r="CLT1" s="799"/>
      <c r="CLU1" s="799"/>
      <c r="CLV1" s="799"/>
      <c r="CLW1" s="799"/>
      <c r="CLX1" s="799"/>
      <c r="CLY1" s="799"/>
      <c r="CLZ1" s="799"/>
      <c r="CMA1" s="799"/>
      <c r="CMB1" s="799"/>
      <c r="CMC1" s="799"/>
      <c r="CMD1" s="799"/>
      <c r="CME1" s="799"/>
      <c r="CMF1" s="799"/>
      <c r="CMG1" s="799"/>
      <c r="CMH1" s="799"/>
      <c r="CMI1" s="799"/>
      <c r="CMJ1" s="799"/>
      <c r="CMK1" s="799"/>
      <c r="CML1" s="799"/>
      <c r="CMM1" s="799"/>
      <c r="CMN1" s="799"/>
      <c r="CMO1" s="799"/>
      <c r="CMP1" s="799"/>
      <c r="CMQ1" s="799"/>
      <c r="CMR1" s="799"/>
      <c r="CMS1" s="799"/>
      <c r="CMT1" s="799"/>
      <c r="CMU1" s="799"/>
      <c r="CMV1" s="799"/>
      <c r="CMW1" s="799"/>
      <c r="CMX1" s="799"/>
      <c r="CMY1" s="799"/>
      <c r="CMZ1" s="799"/>
      <c r="CNA1" s="799"/>
      <c r="CNB1" s="799"/>
      <c r="CNC1" s="799"/>
      <c r="CND1" s="799"/>
      <c r="CNE1" s="799"/>
      <c r="CNF1" s="799"/>
      <c r="CNG1" s="799"/>
      <c r="CNH1" s="799"/>
      <c r="CNI1" s="799"/>
      <c r="CNJ1" s="799"/>
      <c r="CNK1" s="799"/>
      <c r="CNL1" s="799"/>
      <c r="CNM1" s="799"/>
      <c r="CNN1" s="799"/>
      <c r="CNO1" s="799"/>
      <c r="CNP1" s="799"/>
      <c r="CNQ1" s="799"/>
      <c r="CNR1" s="799"/>
      <c r="CNS1" s="799"/>
      <c r="CNT1" s="799"/>
      <c r="CNU1" s="799"/>
      <c r="CNV1" s="799"/>
      <c r="CNW1" s="799"/>
      <c r="CNX1" s="799"/>
      <c r="CNY1" s="799"/>
      <c r="CNZ1" s="799"/>
      <c r="COA1" s="799"/>
      <c r="COB1" s="799"/>
      <c r="COC1" s="799"/>
      <c r="COD1" s="799"/>
      <c r="COE1" s="799"/>
      <c r="COF1" s="799"/>
      <c r="COG1" s="799"/>
      <c r="COH1" s="799"/>
      <c r="COI1" s="799"/>
      <c r="COJ1" s="799"/>
      <c r="COK1" s="799"/>
      <c r="COL1" s="799"/>
      <c r="COM1" s="799"/>
      <c r="CON1" s="799"/>
      <c r="COO1" s="799"/>
      <c r="COP1" s="799"/>
      <c r="COQ1" s="799"/>
      <c r="COR1" s="799"/>
      <c r="COS1" s="799"/>
      <c r="COT1" s="799"/>
      <c r="COU1" s="799"/>
      <c r="COV1" s="799"/>
      <c r="COW1" s="799"/>
      <c r="COX1" s="799"/>
      <c r="COY1" s="799"/>
      <c r="COZ1" s="799"/>
      <c r="CPA1" s="799"/>
      <c r="CPB1" s="799"/>
      <c r="CPC1" s="799"/>
      <c r="CPD1" s="799"/>
      <c r="CPE1" s="799"/>
      <c r="CPF1" s="799"/>
      <c r="CPG1" s="799"/>
      <c r="CPH1" s="799"/>
      <c r="CPI1" s="799"/>
      <c r="CPJ1" s="799"/>
      <c r="CPK1" s="799"/>
      <c r="CPL1" s="799"/>
      <c r="CPM1" s="799"/>
      <c r="CPN1" s="799"/>
      <c r="CPO1" s="799"/>
      <c r="CPP1" s="799"/>
      <c r="CPQ1" s="799"/>
      <c r="CPR1" s="799"/>
      <c r="CPS1" s="799"/>
      <c r="CPT1" s="799"/>
      <c r="CPU1" s="799"/>
      <c r="CPV1" s="799"/>
      <c r="CPW1" s="799"/>
      <c r="CPX1" s="799"/>
      <c r="CPY1" s="799"/>
      <c r="CPZ1" s="799"/>
      <c r="CQA1" s="799"/>
      <c r="CQB1" s="799"/>
      <c r="CQC1" s="799"/>
      <c r="CQD1" s="799"/>
      <c r="CQE1" s="799"/>
      <c r="CQF1" s="799"/>
      <c r="CQG1" s="799"/>
      <c r="CQH1" s="799"/>
      <c r="CQI1" s="799"/>
      <c r="CQJ1" s="799"/>
      <c r="CQK1" s="799"/>
      <c r="CQL1" s="799"/>
      <c r="CQM1" s="799"/>
      <c r="CQN1" s="799"/>
      <c r="CQO1" s="799"/>
      <c r="CQP1" s="799"/>
      <c r="CQQ1" s="799"/>
      <c r="CQR1" s="799"/>
      <c r="CQS1" s="799"/>
      <c r="CQT1" s="799"/>
      <c r="CQU1" s="799"/>
      <c r="CQV1" s="799"/>
      <c r="CQW1" s="799"/>
      <c r="CQX1" s="799"/>
      <c r="CQY1" s="799"/>
      <c r="CQZ1" s="799"/>
      <c r="CRA1" s="799"/>
      <c r="CRB1" s="799"/>
      <c r="CRC1" s="799"/>
      <c r="CRD1" s="799"/>
      <c r="CRE1" s="799"/>
      <c r="CRF1" s="799"/>
      <c r="CRG1" s="799"/>
      <c r="CRH1" s="799"/>
      <c r="CRI1" s="799"/>
      <c r="CRJ1" s="799"/>
      <c r="CRK1" s="799"/>
      <c r="CRL1" s="799"/>
      <c r="CRM1" s="799"/>
      <c r="CRN1" s="799"/>
      <c r="CRO1" s="799"/>
      <c r="CRP1" s="799"/>
      <c r="CRQ1" s="799"/>
      <c r="CRR1" s="799"/>
      <c r="CRS1" s="799"/>
      <c r="CRT1" s="799"/>
      <c r="CRU1" s="799"/>
      <c r="CRV1" s="799"/>
      <c r="CRW1" s="799"/>
      <c r="CRX1" s="799"/>
      <c r="CRY1" s="799"/>
      <c r="CRZ1" s="799"/>
      <c r="CSA1" s="799"/>
      <c r="CSB1" s="799"/>
      <c r="CSC1" s="799"/>
      <c r="CSD1" s="799"/>
      <c r="CSE1" s="799"/>
      <c r="CSF1" s="799"/>
      <c r="CSG1" s="799"/>
      <c r="CSH1" s="799"/>
      <c r="CSI1" s="799"/>
      <c r="CSJ1" s="799"/>
      <c r="CSK1" s="799"/>
      <c r="CSL1" s="799"/>
      <c r="CSM1" s="799"/>
      <c r="CSN1" s="799"/>
      <c r="CSO1" s="799"/>
      <c r="CSP1" s="799"/>
      <c r="CSQ1" s="799"/>
      <c r="CSR1" s="799"/>
      <c r="CSS1" s="799"/>
      <c r="CST1" s="799"/>
      <c r="CSU1" s="799"/>
      <c r="CSV1" s="799"/>
      <c r="CSW1" s="799"/>
      <c r="CSX1" s="799"/>
      <c r="CSY1" s="799"/>
      <c r="CSZ1" s="799"/>
      <c r="CTA1" s="799"/>
      <c r="CTB1" s="799"/>
      <c r="CTC1" s="799"/>
      <c r="CTD1" s="799"/>
      <c r="CTE1" s="799"/>
      <c r="CTF1" s="799"/>
      <c r="CTG1" s="799"/>
      <c r="CTH1" s="799"/>
      <c r="CTI1" s="799"/>
      <c r="CTJ1" s="799"/>
      <c r="CTK1" s="799"/>
      <c r="CTL1" s="799"/>
      <c r="CTM1" s="799"/>
      <c r="CTN1" s="799"/>
      <c r="CTO1" s="799"/>
      <c r="CTP1" s="799"/>
      <c r="CTQ1" s="799"/>
      <c r="CTR1" s="799"/>
      <c r="CTS1" s="799"/>
      <c r="CTT1" s="799"/>
      <c r="CTU1" s="799"/>
      <c r="CTV1" s="799"/>
      <c r="CTW1" s="799"/>
      <c r="CTX1" s="799"/>
      <c r="CTY1" s="799"/>
      <c r="CTZ1" s="799"/>
      <c r="CUA1" s="799"/>
      <c r="CUB1" s="799"/>
      <c r="CUC1" s="799"/>
      <c r="CUD1" s="799"/>
      <c r="CUE1" s="799"/>
      <c r="CUF1" s="799"/>
      <c r="CUG1" s="799"/>
      <c r="CUH1" s="799"/>
      <c r="CUI1" s="799"/>
      <c r="CUJ1" s="799"/>
      <c r="CUK1" s="799"/>
      <c r="CUL1" s="799"/>
      <c r="CUM1" s="799"/>
      <c r="CUN1" s="799"/>
      <c r="CUO1" s="799"/>
      <c r="CUP1" s="799"/>
      <c r="CUQ1" s="799"/>
      <c r="CUR1" s="799"/>
      <c r="CUS1" s="799"/>
      <c r="CUT1" s="799"/>
      <c r="CUU1" s="799"/>
      <c r="CUV1" s="799"/>
      <c r="CUW1" s="799"/>
      <c r="CUX1" s="799"/>
      <c r="CUY1" s="799"/>
      <c r="CUZ1" s="799"/>
      <c r="CVA1" s="799"/>
      <c r="CVB1" s="799"/>
      <c r="CVC1" s="799"/>
      <c r="CVD1" s="799"/>
      <c r="CVE1" s="799"/>
      <c r="CVF1" s="799"/>
      <c r="CVG1" s="799"/>
      <c r="CVH1" s="799"/>
      <c r="CVI1" s="799"/>
      <c r="CVJ1" s="799"/>
      <c r="CVK1" s="799"/>
      <c r="CVL1" s="799"/>
      <c r="CVM1" s="799"/>
      <c r="CVN1" s="799"/>
      <c r="CVO1" s="799"/>
      <c r="CVP1" s="799"/>
      <c r="CVQ1" s="799"/>
      <c r="CVR1" s="799"/>
      <c r="CVS1" s="799"/>
      <c r="CVT1" s="799"/>
      <c r="CVU1" s="799"/>
      <c r="CVV1" s="799"/>
      <c r="CVW1" s="799"/>
      <c r="CVX1" s="799"/>
      <c r="CVY1" s="799"/>
      <c r="CVZ1" s="799"/>
      <c r="CWA1" s="799"/>
      <c r="CWB1" s="799"/>
      <c r="CWC1" s="799"/>
      <c r="CWD1" s="799"/>
      <c r="CWE1" s="799"/>
      <c r="CWF1" s="799"/>
      <c r="CWG1" s="799"/>
      <c r="CWH1" s="799"/>
      <c r="CWI1" s="799"/>
      <c r="CWJ1" s="799"/>
      <c r="CWK1" s="799"/>
      <c r="CWL1" s="799"/>
      <c r="CWM1" s="799"/>
      <c r="CWN1" s="799"/>
      <c r="CWO1" s="799"/>
      <c r="CWP1" s="799"/>
      <c r="CWQ1" s="799"/>
      <c r="CWR1" s="799"/>
      <c r="CWS1" s="799"/>
      <c r="CWT1" s="799"/>
      <c r="CWU1" s="799"/>
      <c r="CWV1" s="799"/>
      <c r="CWW1" s="799"/>
      <c r="CWX1" s="799"/>
      <c r="CWY1" s="799"/>
      <c r="CWZ1" s="799"/>
      <c r="CXA1" s="799"/>
      <c r="CXB1" s="799"/>
      <c r="CXC1" s="799"/>
      <c r="CXD1" s="799"/>
      <c r="CXE1" s="799"/>
      <c r="CXF1" s="799"/>
      <c r="CXG1" s="799"/>
      <c r="CXH1" s="799"/>
      <c r="CXI1" s="799"/>
      <c r="CXJ1" s="799"/>
      <c r="CXK1" s="799"/>
      <c r="CXL1" s="799"/>
      <c r="CXM1" s="799"/>
      <c r="CXN1" s="799"/>
      <c r="CXO1" s="799"/>
      <c r="CXP1" s="799"/>
      <c r="CXQ1" s="799"/>
      <c r="CXR1" s="799"/>
      <c r="CXS1" s="799"/>
      <c r="CXT1" s="799"/>
      <c r="CXU1" s="799"/>
      <c r="CXV1" s="799"/>
      <c r="CXW1" s="799"/>
      <c r="CXX1" s="799"/>
      <c r="CXY1" s="799"/>
      <c r="CXZ1" s="799"/>
      <c r="CYA1" s="799"/>
      <c r="CYB1" s="799"/>
      <c r="CYC1" s="799"/>
      <c r="CYD1" s="799"/>
      <c r="CYE1" s="799"/>
      <c r="CYF1" s="799"/>
      <c r="CYG1" s="799"/>
      <c r="CYH1" s="799"/>
      <c r="CYI1" s="799"/>
      <c r="CYJ1" s="799"/>
      <c r="CYK1" s="799"/>
      <c r="CYL1" s="799"/>
      <c r="CYM1" s="799"/>
      <c r="CYN1" s="799"/>
      <c r="CYO1" s="799"/>
      <c r="CYP1" s="799"/>
      <c r="CYQ1" s="799"/>
      <c r="CYR1" s="799"/>
      <c r="CYS1" s="799"/>
      <c r="CYT1" s="799"/>
      <c r="CYU1" s="799"/>
      <c r="CYV1" s="799"/>
      <c r="CYW1" s="799"/>
      <c r="CYX1" s="799"/>
      <c r="CYY1" s="799"/>
      <c r="CYZ1" s="799"/>
      <c r="CZA1" s="799"/>
      <c r="CZB1" s="799"/>
      <c r="CZC1" s="799"/>
      <c r="CZD1" s="799"/>
      <c r="CZE1" s="799"/>
      <c r="CZF1" s="799"/>
      <c r="CZG1" s="799"/>
      <c r="CZH1" s="799"/>
      <c r="CZI1" s="799"/>
      <c r="CZJ1" s="799"/>
      <c r="CZK1" s="799"/>
      <c r="CZL1" s="799"/>
      <c r="CZM1" s="799"/>
      <c r="CZN1" s="799"/>
      <c r="CZO1" s="799"/>
      <c r="CZP1" s="799"/>
      <c r="CZQ1" s="799"/>
      <c r="CZR1" s="799"/>
      <c r="CZS1" s="799"/>
      <c r="CZT1" s="799"/>
      <c r="CZU1" s="799"/>
      <c r="CZV1" s="799"/>
      <c r="CZW1" s="799"/>
      <c r="CZX1" s="799"/>
      <c r="CZY1" s="799"/>
      <c r="CZZ1" s="799"/>
      <c r="DAA1" s="799"/>
      <c r="DAB1" s="799"/>
      <c r="DAC1" s="799"/>
      <c r="DAD1" s="799"/>
      <c r="DAE1" s="799"/>
      <c r="DAF1" s="799"/>
      <c r="DAG1" s="799"/>
      <c r="DAH1" s="799"/>
      <c r="DAI1" s="799"/>
      <c r="DAJ1" s="799"/>
      <c r="DAK1" s="799"/>
      <c r="DAL1" s="799"/>
      <c r="DAM1" s="799"/>
      <c r="DAN1" s="799"/>
      <c r="DAO1" s="799"/>
      <c r="DAP1" s="799"/>
      <c r="DAQ1" s="799"/>
      <c r="DAR1" s="799"/>
      <c r="DAS1" s="799"/>
      <c r="DAT1" s="799"/>
      <c r="DAU1" s="799"/>
      <c r="DAV1" s="799"/>
      <c r="DAW1" s="799"/>
      <c r="DAX1" s="799"/>
      <c r="DAY1" s="799"/>
      <c r="DAZ1" s="799"/>
      <c r="DBA1" s="799"/>
      <c r="DBB1" s="799"/>
      <c r="DBC1" s="799"/>
      <c r="DBD1" s="799"/>
      <c r="DBE1" s="799"/>
      <c r="DBF1" s="799"/>
      <c r="DBG1" s="799"/>
      <c r="DBH1" s="799"/>
      <c r="DBI1" s="799"/>
      <c r="DBJ1" s="799"/>
      <c r="DBK1" s="799"/>
      <c r="DBL1" s="799"/>
      <c r="DBM1" s="799"/>
      <c r="DBN1" s="799"/>
      <c r="DBO1" s="799"/>
      <c r="DBP1" s="799"/>
      <c r="DBQ1" s="799"/>
      <c r="DBR1" s="799"/>
      <c r="DBS1" s="799"/>
      <c r="DBT1" s="799"/>
      <c r="DBU1" s="799"/>
      <c r="DBV1" s="799"/>
      <c r="DBW1" s="799"/>
      <c r="DBX1" s="799"/>
      <c r="DBY1" s="799"/>
      <c r="DBZ1" s="799"/>
      <c r="DCA1" s="799"/>
      <c r="DCB1" s="799"/>
      <c r="DCC1" s="799"/>
      <c r="DCD1" s="799"/>
      <c r="DCE1" s="799"/>
      <c r="DCF1" s="799"/>
      <c r="DCG1" s="799"/>
      <c r="DCH1" s="799"/>
      <c r="DCI1" s="799"/>
      <c r="DCJ1" s="799"/>
      <c r="DCK1" s="799"/>
      <c r="DCL1" s="799"/>
      <c r="DCM1" s="799"/>
      <c r="DCN1" s="799"/>
      <c r="DCO1" s="799"/>
      <c r="DCP1" s="799"/>
      <c r="DCQ1" s="799"/>
      <c r="DCR1" s="799"/>
      <c r="DCS1" s="799"/>
      <c r="DCT1" s="799"/>
      <c r="DCU1" s="799"/>
      <c r="DCV1" s="799"/>
      <c r="DCW1" s="799"/>
      <c r="DCX1" s="799"/>
      <c r="DCY1" s="799"/>
      <c r="DCZ1" s="799"/>
      <c r="DDA1" s="799"/>
      <c r="DDB1" s="799"/>
      <c r="DDC1" s="799"/>
      <c r="DDD1" s="799"/>
      <c r="DDE1" s="799"/>
      <c r="DDF1" s="799"/>
      <c r="DDG1" s="799"/>
      <c r="DDH1" s="799"/>
      <c r="DDI1" s="799"/>
      <c r="DDJ1" s="799"/>
      <c r="DDK1" s="799"/>
      <c r="DDL1" s="799"/>
      <c r="DDM1" s="799"/>
      <c r="DDN1" s="799"/>
      <c r="DDO1" s="799"/>
      <c r="DDP1" s="799"/>
      <c r="DDQ1" s="799"/>
      <c r="DDR1" s="799"/>
      <c r="DDS1" s="799"/>
      <c r="DDT1" s="799"/>
      <c r="DDU1" s="799"/>
      <c r="DDV1" s="799"/>
      <c r="DDW1" s="799"/>
      <c r="DDX1" s="799"/>
      <c r="DDY1" s="799"/>
      <c r="DDZ1" s="799"/>
      <c r="DEA1" s="799"/>
      <c r="DEB1" s="799"/>
      <c r="DEC1" s="799"/>
      <c r="DED1" s="799"/>
      <c r="DEE1" s="799"/>
      <c r="DEF1" s="799"/>
      <c r="DEG1" s="799"/>
      <c r="DEH1" s="799"/>
      <c r="DEI1" s="799"/>
      <c r="DEJ1" s="799"/>
      <c r="DEK1" s="799"/>
      <c r="DEL1" s="799"/>
      <c r="DEM1" s="799"/>
      <c r="DEN1" s="799"/>
      <c r="DEO1" s="799"/>
      <c r="DEP1" s="799"/>
      <c r="DEQ1" s="799"/>
      <c r="DER1" s="799"/>
      <c r="DES1" s="799"/>
      <c r="DET1" s="799"/>
      <c r="DEU1" s="799"/>
      <c r="DEV1" s="799"/>
      <c r="DEW1" s="799"/>
      <c r="DEX1" s="799"/>
      <c r="DEY1" s="799"/>
      <c r="DEZ1" s="799"/>
      <c r="DFA1" s="799"/>
      <c r="DFB1" s="799"/>
      <c r="DFC1" s="799"/>
      <c r="DFD1" s="799"/>
      <c r="DFE1" s="799"/>
      <c r="DFF1" s="799"/>
      <c r="DFG1" s="799"/>
      <c r="DFH1" s="799"/>
      <c r="DFI1" s="799"/>
      <c r="DFJ1" s="799"/>
      <c r="DFK1" s="799"/>
      <c r="DFL1" s="799"/>
      <c r="DFM1" s="799"/>
      <c r="DFN1" s="799"/>
      <c r="DFO1" s="799"/>
      <c r="DFP1" s="799"/>
      <c r="DFQ1" s="799"/>
      <c r="DFR1" s="799"/>
      <c r="DFS1" s="799"/>
      <c r="DFT1" s="799"/>
      <c r="DFU1" s="799"/>
      <c r="DFV1" s="799"/>
      <c r="DFW1" s="799"/>
      <c r="DFX1" s="799"/>
      <c r="DFY1" s="799"/>
      <c r="DFZ1" s="799"/>
      <c r="DGA1" s="799"/>
      <c r="DGB1" s="799"/>
      <c r="DGC1" s="799"/>
      <c r="DGD1" s="799"/>
      <c r="DGE1" s="799"/>
      <c r="DGF1" s="799"/>
      <c r="DGG1" s="799"/>
      <c r="DGH1" s="799"/>
      <c r="DGI1" s="799"/>
      <c r="DGJ1" s="799"/>
      <c r="DGK1" s="799"/>
      <c r="DGL1" s="799"/>
      <c r="DGM1" s="799"/>
      <c r="DGN1" s="799"/>
      <c r="DGO1" s="799"/>
      <c r="DGP1" s="799"/>
      <c r="DGQ1" s="799"/>
      <c r="DGR1" s="799"/>
      <c r="DGS1" s="799"/>
      <c r="DGT1" s="799"/>
      <c r="DGU1" s="799"/>
      <c r="DGV1" s="799"/>
      <c r="DGW1" s="799"/>
      <c r="DGX1" s="799"/>
      <c r="DGY1" s="799"/>
      <c r="DGZ1" s="799"/>
      <c r="DHA1" s="799"/>
      <c r="DHB1" s="799"/>
      <c r="DHC1" s="799"/>
      <c r="DHD1" s="799"/>
      <c r="DHE1" s="799"/>
      <c r="DHF1" s="799"/>
      <c r="DHG1" s="799"/>
      <c r="DHH1" s="799"/>
      <c r="DHI1" s="799"/>
      <c r="DHJ1" s="799"/>
      <c r="DHK1" s="799"/>
      <c r="DHL1" s="799"/>
      <c r="DHM1" s="799"/>
      <c r="DHN1" s="799"/>
      <c r="DHO1" s="799"/>
      <c r="DHP1" s="799"/>
      <c r="DHQ1" s="799"/>
      <c r="DHR1" s="799"/>
      <c r="DHS1" s="799"/>
      <c r="DHT1" s="799"/>
      <c r="DHU1" s="799"/>
      <c r="DHV1" s="799"/>
      <c r="DHW1" s="799"/>
      <c r="DHX1" s="799"/>
      <c r="DHY1" s="799"/>
      <c r="DHZ1" s="799"/>
      <c r="DIA1" s="799"/>
      <c r="DIB1" s="799"/>
      <c r="DIC1" s="799"/>
      <c r="DID1" s="799"/>
      <c r="DIE1" s="799"/>
      <c r="DIF1" s="799"/>
      <c r="DIG1" s="799"/>
      <c r="DIH1" s="799"/>
      <c r="DII1" s="799"/>
      <c r="DIJ1" s="799"/>
      <c r="DIK1" s="799"/>
      <c r="DIL1" s="799"/>
      <c r="DIM1" s="799"/>
      <c r="DIN1" s="799"/>
      <c r="DIO1" s="799"/>
      <c r="DIP1" s="799"/>
      <c r="DIQ1" s="799"/>
      <c r="DIR1" s="799"/>
      <c r="DIS1" s="799"/>
      <c r="DIT1" s="799"/>
      <c r="DIU1" s="799"/>
      <c r="DIV1" s="799"/>
      <c r="DIW1" s="799"/>
      <c r="DIX1" s="799"/>
      <c r="DIY1" s="799"/>
      <c r="DIZ1" s="799"/>
      <c r="DJA1" s="799"/>
      <c r="DJB1" s="799"/>
      <c r="DJC1" s="799"/>
      <c r="DJD1" s="799"/>
      <c r="DJE1" s="799"/>
      <c r="DJF1" s="799"/>
      <c r="DJG1" s="799"/>
      <c r="DJH1" s="799"/>
      <c r="DJI1" s="799"/>
      <c r="DJJ1" s="799"/>
      <c r="DJK1" s="799"/>
      <c r="DJL1" s="799"/>
      <c r="DJM1" s="799"/>
      <c r="DJN1" s="799"/>
      <c r="DJO1" s="799"/>
      <c r="DJP1" s="799"/>
      <c r="DJQ1" s="799"/>
      <c r="DJR1" s="799"/>
      <c r="DJS1" s="799"/>
      <c r="DJT1" s="799"/>
      <c r="DJU1" s="799"/>
      <c r="DJV1" s="799"/>
      <c r="DJW1" s="799"/>
      <c r="DJX1" s="799"/>
      <c r="DJY1" s="799"/>
      <c r="DJZ1" s="799"/>
      <c r="DKA1" s="799"/>
      <c r="DKB1" s="799"/>
      <c r="DKC1" s="799"/>
      <c r="DKD1" s="799"/>
      <c r="DKE1" s="799"/>
      <c r="DKF1" s="799"/>
      <c r="DKG1" s="799"/>
      <c r="DKH1" s="799"/>
      <c r="DKI1" s="799"/>
      <c r="DKJ1" s="799"/>
      <c r="DKK1" s="799"/>
      <c r="DKL1" s="799"/>
      <c r="DKM1" s="799"/>
      <c r="DKN1" s="799"/>
      <c r="DKO1" s="799"/>
      <c r="DKP1" s="799"/>
      <c r="DKQ1" s="799"/>
      <c r="DKR1" s="799"/>
      <c r="DKS1" s="799"/>
      <c r="DKT1" s="799"/>
      <c r="DKU1" s="799"/>
      <c r="DKV1" s="799"/>
      <c r="DKW1" s="799"/>
      <c r="DKX1" s="799"/>
      <c r="DKY1" s="799"/>
      <c r="DKZ1" s="799"/>
      <c r="DLA1" s="799"/>
      <c r="DLB1" s="799"/>
      <c r="DLC1" s="799"/>
      <c r="DLD1" s="799"/>
      <c r="DLE1" s="799"/>
      <c r="DLF1" s="799"/>
      <c r="DLG1" s="799"/>
      <c r="DLH1" s="799"/>
      <c r="DLI1" s="799"/>
      <c r="DLJ1" s="799"/>
      <c r="DLK1" s="799"/>
      <c r="DLL1" s="799"/>
      <c r="DLM1" s="799"/>
      <c r="DLN1" s="799"/>
      <c r="DLO1" s="799"/>
      <c r="DLP1" s="799"/>
      <c r="DLQ1" s="799"/>
      <c r="DLR1" s="799"/>
      <c r="DLS1" s="799"/>
      <c r="DLT1" s="799"/>
      <c r="DLU1" s="799"/>
      <c r="DLV1" s="799"/>
      <c r="DLW1" s="799"/>
      <c r="DLX1" s="799"/>
      <c r="DLY1" s="799"/>
      <c r="DLZ1" s="799"/>
      <c r="DMA1" s="799"/>
      <c r="DMB1" s="799"/>
      <c r="DMC1" s="799"/>
      <c r="DMD1" s="799"/>
      <c r="DME1" s="799"/>
      <c r="DMF1" s="799"/>
      <c r="DMG1" s="799"/>
      <c r="DMH1" s="799"/>
      <c r="DMI1" s="799"/>
      <c r="DMJ1" s="799"/>
      <c r="DMK1" s="799"/>
      <c r="DML1" s="799"/>
      <c r="DMM1" s="799"/>
      <c r="DMN1" s="799"/>
      <c r="DMO1" s="799"/>
      <c r="DMP1" s="799"/>
      <c r="DMQ1" s="799"/>
      <c r="DMR1" s="799"/>
      <c r="DMS1" s="799"/>
      <c r="DMT1" s="799"/>
      <c r="DMU1" s="799"/>
      <c r="DMV1" s="799"/>
      <c r="DMW1" s="799"/>
      <c r="DMX1" s="799"/>
      <c r="DMY1" s="799"/>
      <c r="DMZ1" s="799"/>
      <c r="DNA1" s="799"/>
      <c r="DNB1" s="799"/>
      <c r="DNC1" s="799"/>
      <c r="DND1" s="799"/>
      <c r="DNE1" s="799"/>
      <c r="DNF1" s="799"/>
      <c r="DNG1" s="799"/>
      <c r="DNH1" s="799"/>
      <c r="DNI1" s="799"/>
      <c r="DNJ1" s="799"/>
      <c r="DNK1" s="799"/>
      <c r="DNL1" s="799"/>
      <c r="DNM1" s="799"/>
      <c r="DNN1" s="799"/>
      <c r="DNO1" s="799"/>
      <c r="DNP1" s="799"/>
      <c r="DNQ1" s="799"/>
      <c r="DNR1" s="799"/>
      <c r="DNS1" s="799"/>
      <c r="DNT1" s="799"/>
      <c r="DNU1" s="799"/>
      <c r="DNV1" s="799"/>
      <c r="DNW1" s="799"/>
      <c r="DNX1" s="799"/>
      <c r="DNY1" s="799"/>
      <c r="DNZ1" s="799"/>
      <c r="DOA1" s="799"/>
      <c r="DOB1" s="799"/>
      <c r="DOC1" s="799"/>
      <c r="DOD1" s="799"/>
      <c r="DOE1" s="799"/>
      <c r="DOF1" s="799"/>
      <c r="DOG1" s="799"/>
      <c r="DOH1" s="799"/>
      <c r="DOI1" s="799"/>
      <c r="DOJ1" s="799"/>
      <c r="DOK1" s="799"/>
      <c r="DOL1" s="799"/>
      <c r="DOM1" s="799"/>
      <c r="DON1" s="799"/>
      <c r="DOO1" s="799"/>
      <c r="DOP1" s="799"/>
      <c r="DOQ1" s="799"/>
      <c r="DOR1" s="799"/>
      <c r="DOS1" s="799"/>
      <c r="DOT1" s="799"/>
      <c r="DOU1" s="799"/>
      <c r="DOV1" s="799"/>
      <c r="DOW1" s="799"/>
      <c r="DOX1" s="799"/>
      <c r="DOY1" s="799"/>
      <c r="DOZ1" s="799"/>
      <c r="DPA1" s="799"/>
      <c r="DPB1" s="799"/>
      <c r="DPC1" s="799"/>
      <c r="DPD1" s="799"/>
      <c r="DPE1" s="799"/>
      <c r="DPF1" s="799"/>
      <c r="DPG1" s="799"/>
      <c r="DPH1" s="799"/>
      <c r="DPI1" s="799"/>
      <c r="DPJ1" s="799"/>
      <c r="DPK1" s="799"/>
      <c r="DPL1" s="799"/>
      <c r="DPM1" s="799"/>
      <c r="DPN1" s="799"/>
      <c r="DPO1" s="799"/>
      <c r="DPP1" s="799"/>
      <c r="DPQ1" s="799"/>
      <c r="DPR1" s="799"/>
      <c r="DPS1" s="799"/>
      <c r="DPT1" s="799"/>
      <c r="DPU1" s="799"/>
      <c r="DPV1" s="799"/>
      <c r="DPW1" s="799"/>
      <c r="DPX1" s="799"/>
      <c r="DPY1" s="799"/>
      <c r="DPZ1" s="799"/>
      <c r="DQA1" s="799"/>
      <c r="DQB1" s="799"/>
      <c r="DQC1" s="799"/>
      <c r="DQD1" s="799"/>
      <c r="DQE1" s="799"/>
      <c r="DQF1" s="799"/>
      <c r="DQG1" s="799"/>
      <c r="DQH1" s="799"/>
      <c r="DQI1" s="799"/>
      <c r="DQJ1" s="799"/>
      <c r="DQK1" s="799"/>
      <c r="DQL1" s="799"/>
      <c r="DQM1" s="799"/>
      <c r="DQN1" s="799"/>
      <c r="DQO1" s="799"/>
      <c r="DQP1" s="799"/>
      <c r="DQQ1" s="799"/>
      <c r="DQR1" s="799"/>
      <c r="DQS1" s="799"/>
      <c r="DQT1" s="799"/>
      <c r="DQU1" s="799"/>
      <c r="DQV1" s="799"/>
      <c r="DQW1" s="799"/>
      <c r="DQX1" s="799"/>
      <c r="DQY1" s="799"/>
      <c r="DQZ1" s="799"/>
      <c r="DRA1" s="799"/>
      <c r="DRB1" s="799"/>
      <c r="DRC1" s="799"/>
      <c r="DRD1" s="799"/>
      <c r="DRE1" s="799"/>
      <c r="DRF1" s="799"/>
      <c r="DRG1" s="799"/>
      <c r="DRH1" s="799"/>
      <c r="DRI1" s="799"/>
      <c r="DRJ1" s="799"/>
      <c r="DRK1" s="799"/>
      <c r="DRL1" s="799"/>
      <c r="DRM1" s="799"/>
      <c r="DRN1" s="799"/>
      <c r="DRO1" s="799"/>
      <c r="DRP1" s="799"/>
      <c r="DRQ1" s="799"/>
      <c r="DRR1" s="799"/>
      <c r="DRS1" s="799"/>
      <c r="DRT1" s="799"/>
      <c r="DRU1" s="799"/>
      <c r="DRV1" s="799"/>
      <c r="DRW1" s="799"/>
      <c r="DRX1" s="799"/>
      <c r="DRY1" s="799"/>
      <c r="DRZ1" s="799"/>
      <c r="DSA1" s="799"/>
      <c r="DSB1" s="799"/>
      <c r="DSC1" s="799"/>
      <c r="DSD1" s="799"/>
      <c r="DSE1" s="799"/>
      <c r="DSF1" s="799"/>
      <c r="DSG1" s="799"/>
      <c r="DSH1" s="799"/>
      <c r="DSI1" s="799"/>
      <c r="DSJ1" s="799"/>
      <c r="DSK1" s="799"/>
      <c r="DSL1" s="799"/>
      <c r="DSM1" s="799"/>
      <c r="DSN1" s="799"/>
      <c r="DSO1" s="799"/>
      <c r="DSP1" s="799"/>
      <c r="DSQ1" s="799"/>
      <c r="DSR1" s="799"/>
      <c r="DSS1" s="799"/>
      <c r="DST1" s="799"/>
      <c r="DSU1" s="799"/>
      <c r="DSV1" s="799"/>
      <c r="DSW1" s="799"/>
      <c r="DSX1" s="799"/>
      <c r="DSY1" s="799"/>
      <c r="DSZ1" s="799"/>
      <c r="DTA1" s="799"/>
      <c r="DTB1" s="799"/>
      <c r="DTC1" s="799"/>
      <c r="DTD1" s="799"/>
      <c r="DTE1" s="799"/>
      <c r="DTF1" s="799"/>
      <c r="DTG1" s="799"/>
      <c r="DTH1" s="799"/>
      <c r="DTI1" s="799"/>
      <c r="DTJ1" s="799"/>
      <c r="DTK1" s="799"/>
      <c r="DTL1" s="799"/>
      <c r="DTM1" s="799"/>
      <c r="DTN1" s="799"/>
      <c r="DTO1" s="799"/>
      <c r="DTP1" s="799"/>
      <c r="DTQ1" s="799"/>
      <c r="DTR1" s="799"/>
      <c r="DTS1" s="799"/>
      <c r="DTT1" s="799"/>
      <c r="DTU1" s="799"/>
      <c r="DTV1" s="799"/>
      <c r="DTW1" s="799"/>
      <c r="DTX1" s="799"/>
      <c r="DTY1" s="799"/>
      <c r="DTZ1" s="799"/>
      <c r="DUA1" s="799"/>
      <c r="DUB1" s="799"/>
      <c r="DUC1" s="799"/>
      <c r="DUD1" s="799"/>
      <c r="DUE1" s="799"/>
      <c r="DUF1" s="799"/>
      <c r="DUG1" s="799"/>
      <c r="DUH1" s="799"/>
      <c r="DUI1" s="799"/>
      <c r="DUJ1" s="799"/>
      <c r="DUK1" s="799"/>
      <c r="DUL1" s="799"/>
      <c r="DUM1" s="799"/>
      <c r="DUN1" s="799"/>
      <c r="DUO1" s="799"/>
      <c r="DUP1" s="799"/>
      <c r="DUQ1" s="799"/>
      <c r="DUR1" s="799"/>
      <c r="DUS1" s="799"/>
      <c r="DUT1" s="799"/>
      <c r="DUU1" s="799"/>
      <c r="DUV1" s="799"/>
      <c r="DUW1" s="799"/>
      <c r="DUX1" s="799"/>
      <c r="DUY1" s="799"/>
      <c r="DUZ1" s="799"/>
      <c r="DVA1" s="799"/>
      <c r="DVB1" s="799"/>
      <c r="DVC1" s="799"/>
      <c r="DVD1" s="799"/>
      <c r="DVE1" s="799"/>
      <c r="DVF1" s="799"/>
      <c r="DVG1" s="799"/>
      <c r="DVH1" s="799"/>
      <c r="DVI1" s="799"/>
      <c r="DVJ1" s="799"/>
      <c r="DVK1" s="799"/>
      <c r="DVL1" s="799"/>
      <c r="DVM1" s="799"/>
      <c r="DVN1" s="799"/>
      <c r="DVO1" s="799"/>
      <c r="DVP1" s="799"/>
      <c r="DVQ1" s="799"/>
      <c r="DVR1" s="799"/>
      <c r="DVS1" s="799"/>
      <c r="DVT1" s="799"/>
      <c r="DVU1" s="799"/>
      <c r="DVV1" s="799"/>
      <c r="DVW1" s="799"/>
      <c r="DVX1" s="799"/>
      <c r="DVY1" s="799"/>
      <c r="DVZ1" s="799"/>
      <c r="DWA1" s="799"/>
      <c r="DWB1" s="799"/>
      <c r="DWC1" s="799"/>
      <c r="DWD1" s="799"/>
      <c r="DWE1" s="799"/>
      <c r="DWF1" s="799"/>
      <c r="DWG1" s="799"/>
      <c r="DWH1" s="799"/>
      <c r="DWI1" s="799"/>
      <c r="DWJ1" s="799"/>
      <c r="DWK1" s="799"/>
      <c r="DWL1" s="799"/>
      <c r="DWM1" s="799"/>
      <c r="DWN1" s="799"/>
      <c r="DWO1" s="799"/>
      <c r="DWP1" s="799"/>
      <c r="DWQ1" s="799"/>
      <c r="DWR1" s="799"/>
      <c r="DWS1" s="799"/>
      <c r="DWT1" s="799"/>
      <c r="DWU1" s="799"/>
      <c r="DWV1" s="799"/>
      <c r="DWW1" s="799"/>
      <c r="DWX1" s="799"/>
      <c r="DWY1" s="799"/>
      <c r="DWZ1" s="799"/>
      <c r="DXA1" s="799"/>
      <c r="DXB1" s="799"/>
      <c r="DXC1" s="799"/>
      <c r="DXD1" s="799"/>
      <c r="DXE1" s="799"/>
      <c r="DXF1" s="799"/>
      <c r="DXG1" s="799"/>
      <c r="DXH1" s="799"/>
      <c r="DXI1" s="799"/>
      <c r="DXJ1" s="799"/>
      <c r="DXK1" s="799"/>
      <c r="DXL1" s="799"/>
      <c r="DXM1" s="799"/>
      <c r="DXN1" s="799"/>
      <c r="DXO1" s="799"/>
      <c r="DXP1" s="799"/>
      <c r="DXQ1" s="799"/>
      <c r="DXR1" s="799"/>
      <c r="DXS1" s="799"/>
      <c r="DXT1" s="799"/>
      <c r="DXU1" s="799"/>
      <c r="DXV1" s="799"/>
      <c r="DXW1" s="799"/>
      <c r="DXX1" s="799"/>
      <c r="DXY1" s="799"/>
      <c r="DXZ1" s="799"/>
      <c r="DYA1" s="799"/>
      <c r="DYB1" s="799"/>
      <c r="DYC1" s="799"/>
      <c r="DYD1" s="799"/>
      <c r="DYE1" s="799"/>
      <c r="DYF1" s="799"/>
      <c r="DYG1" s="799"/>
      <c r="DYH1" s="799"/>
      <c r="DYI1" s="799"/>
      <c r="DYJ1" s="799"/>
      <c r="DYK1" s="799"/>
      <c r="DYL1" s="799"/>
      <c r="DYM1" s="799"/>
      <c r="DYN1" s="799"/>
      <c r="DYO1" s="799"/>
      <c r="DYP1" s="799"/>
      <c r="DYQ1" s="799"/>
      <c r="DYR1" s="799"/>
      <c r="DYS1" s="799"/>
      <c r="DYT1" s="799"/>
      <c r="DYU1" s="799"/>
      <c r="DYV1" s="799"/>
      <c r="DYW1" s="799"/>
      <c r="DYX1" s="799"/>
      <c r="DYY1" s="799"/>
      <c r="DYZ1" s="799"/>
      <c r="DZA1" s="799"/>
      <c r="DZB1" s="799"/>
      <c r="DZC1" s="799"/>
      <c r="DZD1" s="799"/>
      <c r="DZE1" s="799"/>
      <c r="DZF1" s="799"/>
      <c r="DZG1" s="799"/>
      <c r="DZH1" s="799"/>
      <c r="DZI1" s="799"/>
      <c r="DZJ1" s="799"/>
      <c r="DZK1" s="799"/>
      <c r="DZL1" s="799"/>
      <c r="DZM1" s="799"/>
      <c r="DZN1" s="799"/>
      <c r="DZO1" s="799"/>
      <c r="DZP1" s="799"/>
      <c r="DZQ1" s="799"/>
      <c r="DZR1" s="799"/>
      <c r="DZS1" s="799"/>
      <c r="DZT1" s="799"/>
      <c r="DZU1" s="799"/>
      <c r="DZV1" s="799"/>
      <c r="DZW1" s="799"/>
      <c r="DZX1" s="799"/>
      <c r="DZY1" s="799"/>
      <c r="DZZ1" s="799"/>
      <c r="EAA1" s="799"/>
      <c r="EAB1" s="799"/>
      <c r="EAC1" s="799"/>
      <c r="EAD1" s="799"/>
      <c r="EAE1" s="799"/>
      <c r="EAF1" s="799"/>
      <c r="EAG1" s="799"/>
      <c r="EAH1" s="799"/>
      <c r="EAI1" s="799"/>
      <c r="EAJ1" s="799"/>
      <c r="EAK1" s="799"/>
      <c r="EAL1" s="799"/>
      <c r="EAM1" s="799"/>
      <c r="EAN1" s="799"/>
      <c r="EAO1" s="799"/>
      <c r="EAP1" s="799"/>
      <c r="EAQ1" s="799"/>
      <c r="EAR1" s="799"/>
      <c r="EAS1" s="799"/>
      <c r="EAT1" s="799"/>
      <c r="EAU1" s="799"/>
      <c r="EAV1" s="799"/>
      <c r="EAW1" s="799"/>
      <c r="EAX1" s="799"/>
      <c r="EAY1" s="799"/>
      <c r="EAZ1" s="799"/>
      <c r="EBA1" s="799"/>
      <c r="EBB1" s="799"/>
      <c r="EBC1" s="799"/>
      <c r="EBD1" s="799"/>
      <c r="EBE1" s="799"/>
      <c r="EBF1" s="799"/>
      <c r="EBG1" s="799"/>
      <c r="EBH1" s="799"/>
      <c r="EBI1" s="799"/>
      <c r="EBJ1" s="799"/>
      <c r="EBK1" s="799"/>
      <c r="EBL1" s="799"/>
      <c r="EBM1" s="799"/>
      <c r="EBN1" s="799"/>
      <c r="EBO1" s="799"/>
      <c r="EBP1" s="799"/>
      <c r="EBQ1" s="799"/>
      <c r="EBR1" s="799"/>
      <c r="EBS1" s="799"/>
      <c r="EBT1" s="799"/>
      <c r="EBU1" s="799"/>
      <c r="EBV1" s="799"/>
      <c r="EBW1" s="799"/>
      <c r="EBX1" s="799"/>
      <c r="EBY1" s="799"/>
      <c r="EBZ1" s="799"/>
      <c r="ECA1" s="799"/>
      <c r="ECB1" s="799"/>
      <c r="ECC1" s="799"/>
      <c r="ECD1" s="799"/>
      <c r="ECE1" s="799"/>
      <c r="ECF1" s="799"/>
      <c r="ECG1" s="799"/>
      <c r="ECH1" s="799"/>
      <c r="ECI1" s="799"/>
      <c r="ECJ1" s="799"/>
      <c r="ECK1" s="799"/>
      <c r="ECL1" s="799"/>
      <c r="ECM1" s="799"/>
      <c r="ECN1" s="799"/>
      <c r="ECO1" s="799"/>
      <c r="ECP1" s="799"/>
      <c r="ECQ1" s="799"/>
      <c r="ECR1" s="799"/>
      <c r="ECS1" s="799"/>
      <c r="ECT1" s="799"/>
      <c r="ECU1" s="799"/>
      <c r="ECV1" s="799"/>
      <c r="ECW1" s="799"/>
      <c r="ECX1" s="799"/>
      <c r="ECY1" s="799"/>
      <c r="ECZ1" s="799"/>
      <c r="EDA1" s="799"/>
      <c r="EDB1" s="799"/>
      <c r="EDC1" s="799"/>
      <c r="EDD1" s="799"/>
      <c r="EDE1" s="799"/>
      <c r="EDF1" s="799"/>
      <c r="EDG1" s="799"/>
      <c r="EDH1" s="799"/>
      <c r="EDI1" s="799"/>
      <c r="EDJ1" s="799"/>
      <c r="EDK1" s="799"/>
      <c r="EDL1" s="799"/>
      <c r="EDM1" s="799"/>
      <c r="EDN1" s="799"/>
      <c r="EDO1" s="799"/>
      <c r="EDP1" s="799"/>
      <c r="EDQ1" s="799"/>
      <c r="EDR1" s="799"/>
      <c r="EDS1" s="799"/>
      <c r="EDT1" s="799"/>
      <c r="EDU1" s="799"/>
      <c r="EDV1" s="799"/>
      <c r="EDW1" s="799"/>
      <c r="EDX1" s="799"/>
      <c r="EDY1" s="799"/>
      <c r="EDZ1" s="799"/>
      <c r="EEA1" s="799"/>
      <c r="EEB1" s="799"/>
      <c r="EEC1" s="799"/>
      <c r="EED1" s="799"/>
      <c r="EEE1" s="799"/>
      <c r="EEF1" s="799"/>
      <c r="EEG1" s="799"/>
      <c r="EEH1" s="799"/>
      <c r="EEI1" s="799"/>
      <c r="EEJ1" s="799"/>
      <c r="EEK1" s="799"/>
      <c r="EEL1" s="799"/>
      <c r="EEM1" s="799"/>
      <c r="EEN1" s="799"/>
      <c r="EEO1" s="799"/>
      <c r="EEP1" s="799"/>
      <c r="EEQ1" s="799"/>
      <c r="EER1" s="799"/>
      <c r="EES1" s="799"/>
      <c r="EET1" s="799"/>
      <c r="EEU1" s="799"/>
      <c r="EEV1" s="799"/>
      <c r="EEW1" s="799"/>
      <c r="EEX1" s="799"/>
      <c r="EEY1" s="799"/>
      <c r="EEZ1" s="799"/>
      <c r="EFA1" s="799"/>
      <c r="EFB1" s="799"/>
      <c r="EFC1" s="799"/>
      <c r="EFD1" s="799"/>
      <c r="EFE1" s="799"/>
      <c r="EFF1" s="799"/>
      <c r="EFG1" s="799"/>
      <c r="EFH1" s="799"/>
      <c r="EFI1" s="799"/>
      <c r="EFJ1" s="799"/>
      <c r="EFK1" s="799"/>
      <c r="EFL1" s="799"/>
      <c r="EFM1" s="799"/>
      <c r="EFN1" s="799"/>
      <c r="EFO1" s="799"/>
      <c r="EFP1" s="799"/>
      <c r="EFQ1" s="799"/>
      <c r="EFR1" s="799"/>
      <c r="EFS1" s="799"/>
      <c r="EFT1" s="799"/>
      <c r="EFU1" s="799"/>
      <c r="EFV1" s="799"/>
      <c r="EFW1" s="799"/>
      <c r="EFX1" s="799"/>
      <c r="EFY1" s="799"/>
      <c r="EFZ1" s="799"/>
      <c r="EGA1" s="799"/>
      <c r="EGB1" s="799"/>
      <c r="EGC1" s="799"/>
      <c r="EGD1" s="799"/>
      <c r="EGE1" s="799"/>
      <c r="EGF1" s="799"/>
      <c r="EGG1" s="799"/>
      <c r="EGH1" s="799"/>
      <c r="EGI1" s="799"/>
      <c r="EGJ1" s="799"/>
      <c r="EGK1" s="799"/>
      <c r="EGL1" s="799"/>
      <c r="EGM1" s="799"/>
      <c r="EGN1" s="799"/>
      <c r="EGO1" s="799"/>
      <c r="EGP1" s="799"/>
      <c r="EGQ1" s="799"/>
      <c r="EGR1" s="799"/>
      <c r="EGS1" s="799"/>
      <c r="EGT1" s="799"/>
      <c r="EGU1" s="799"/>
      <c r="EGV1" s="799"/>
      <c r="EGW1" s="799"/>
      <c r="EGX1" s="799"/>
      <c r="EGY1" s="799"/>
      <c r="EGZ1" s="799"/>
      <c r="EHA1" s="799"/>
      <c r="EHB1" s="799"/>
      <c r="EHC1" s="799"/>
      <c r="EHD1" s="799"/>
      <c r="EHE1" s="799"/>
      <c r="EHF1" s="799"/>
      <c r="EHG1" s="799"/>
      <c r="EHH1" s="799"/>
      <c r="EHI1" s="799"/>
      <c r="EHJ1" s="799"/>
      <c r="EHK1" s="799"/>
      <c r="EHL1" s="799"/>
      <c r="EHM1" s="799"/>
      <c r="EHN1" s="799"/>
      <c r="EHO1" s="799"/>
      <c r="EHP1" s="799"/>
      <c r="EHQ1" s="799"/>
      <c r="EHR1" s="799"/>
      <c r="EHS1" s="799"/>
      <c r="EHT1" s="799"/>
      <c r="EHU1" s="799"/>
      <c r="EHV1" s="799"/>
      <c r="EHW1" s="799"/>
      <c r="EHX1" s="799"/>
      <c r="EHY1" s="799"/>
      <c r="EHZ1" s="799"/>
      <c r="EIA1" s="799"/>
      <c r="EIB1" s="799"/>
      <c r="EIC1" s="799"/>
      <c r="EID1" s="799"/>
      <c r="EIE1" s="799"/>
      <c r="EIF1" s="799"/>
      <c r="EIG1" s="799"/>
      <c r="EIH1" s="799"/>
      <c r="EII1" s="799"/>
      <c r="EIJ1" s="799"/>
      <c r="EIK1" s="799"/>
      <c r="EIL1" s="799"/>
      <c r="EIM1" s="799"/>
      <c r="EIN1" s="799"/>
      <c r="EIO1" s="799"/>
      <c r="EIP1" s="799"/>
      <c r="EIQ1" s="799"/>
      <c r="EIR1" s="799"/>
      <c r="EIS1" s="799"/>
      <c r="EIT1" s="799"/>
      <c r="EIU1" s="799"/>
      <c r="EIV1" s="799"/>
      <c r="EIW1" s="799"/>
      <c r="EIX1" s="799"/>
      <c r="EIY1" s="799"/>
      <c r="EIZ1" s="799"/>
      <c r="EJA1" s="799"/>
      <c r="EJB1" s="799"/>
      <c r="EJC1" s="799"/>
      <c r="EJD1" s="799"/>
      <c r="EJE1" s="799"/>
      <c r="EJF1" s="799"/>
      <c r="EJG1" s="799"/>
      <c r="EJH1" s="799"/>
      <c r="EJI1" s="799"/>
      <c r="EJJ1" s="799"/>
      <c r="EJK1" s="799"/>
      <c r="EJL1" s="799"/>
      <c r="EJM1" s="799"/>
      <c r="EJN1" s="799"/>
      <c r="EJO1" s="799"/>
      <c r="EJP1" s="799"/>
      <c r="EJQ1" s="799"/>
      <c r="EJR1" s="799"/>
      <c r="EJS1" s="799"/>
      <c r="EJT1" s="799"/>
      <c r="EJU1" s="799"/>
      <c r="EJV1" s="799"/>
      <c r="EJW1" s="799"/>
      <c r="EJX1" s="799"/>
      <c r="EJY1" s="799"/>
      <c r="EJZ1" s="799"/>
      <c r="EKA1" s="799"/>
      <c r="EKB1" s="799"/>
      <c r="EKC1" s="799"/>
      <c r="EKD1" s="799"/>
      <c r="EKE1" s="799"/>
      <c r="EKF1" s="799"/>
      <c r="EKG1" s="799"/>
      <c r="EKH1" s="799"/>
      <c r="EKI1" s="799"/>
      <c r="EKJ1" s="799"/>
      <c r="EKK1" s="799"/>
      <c r="EKL1" s="799"/>
      <c r="EKM1" s="799"/>
      <c r="EKN1" s="799"/>
      <c r="EKO1" s="799"/>
      <c r="EKP1" s="799"/>
      <c r="EKQ1" s="799"/>
      <c r="EKR1" s="799"/>
      <c r="EKS1" s="799"/>
      <c r="EKT1" s="799"/>
      <c r="EKU1" s="799"/>
      <c r="EKV1" s="799"/>
      <c r="EKW1" s="799"/>
      <c r="EKX1" s="799"/>
      <c r="EKY1" s="799"/>
      <c r="EKZ1" s="799"/>
      <c r="ELA1" s="799"/>
      <c r="ELB1" s="799"/>
      <c r="ELC1" s="799"/>
      <c r="ELD1" s="799"/>
      <c r="ELE1" s="799"/>
      <c r="ELF1" s="799"/>
      <c r="ELG1" s="799"/>
      <c r="ELH1" s="799"/>
      <c r="ELI1" s="799"/>
      <c r="ELJ1" s="799"/>
      <c r="ELK1" s="799"/>
      <c r="ELL1" s="799"/>
      <c r="ELM1" s="799"/>
      <c r="ELN1" s="799"/>
      <c r="ELO1" s="799"/>
      <c r="ELP1" s="799"/>
      <c r="ELQ1" s="799"/>
      <c r="ELR1" s="799"/>
      <c r="ELS1" s="799"/>
      <c r="ELT1" s="799"/>
      <c r="ELU1" s="799"/>
      <c r="ELV1" s="799"/>
      <c r="ELW1" s="799"/>
      <c r="ELX1" s="799"/>
      <c r="ELY1" s="799"/>
      <c r="ELZ1" s="799"/>
      <c r="EMA1" s="799"/>
      <c r="EMB1" s="799"/>
      <c r="EMC1" s="799"/>
      <c r="EMD1" s="799"/>
      <c r="EME1" s="799"/>
      <c r="EMF1" s="799"/>
      <c r="EMG1" s="799"/>
      <c r="EMH1" s="799"/>
      <c r="EMI1" s="799"/>
      <c r="EMJ1" s="799"/>
      <c r="EMK1" s="799"/>
      <c r="EML1" s="799"/>
      <c r="EMM1" s="799"/>
      <c r="EMN1" s="799"/>
      <c r="EMO1" s="799"/>
      <c r="EMP1" s="799"/>
      <c r="EMQ1" s="799"/>
      <c r="EMR1" s="799"/>
      <c r="EMS1" s="799"/>
      <c r="EMT1" s="799"/>
      <c r="EMU1" s="799"/>
      <c r="EMV1" s="799"/>
      <c r="EMW1" s="799"/>
      <c r="EMX1" s="799"/>
      <c r="EMY1" s="799"/>
      <c r="EMZ1" s="799"/>
      <c r="ENA1" s="799"/>
      <c r="ENB1" s="799"/>
      <c r="ENC1" s="799"/>
      <c r="END1" s="799"/>
      <c r="ENE1" s="799"/>
      <c r="ENF1" s="799"/>
      <c r="ENG1" s="799"/>
      <c r="ENH1" s="799"/>
      <c r="ENI1" s="799"/>
      <c r="ENJ1" s="799"/>
      <c r="ENK1" s="799"/>
      <c r="ENL1" s="799"/>
      <c r="ENM1" s="799"/>
      <c r="ENN1" s="799"/>
      <c r="ENO1" s="799"/>
      <c r="ENP1" s="799"/>
      <c r="ENQ1" s="799"/>
      <c r="ENR1" s="799"/>
      <c r="ENS1" s="799"/>
      <c r="ENT1" s="799"/>
      <c r="ENU1" s="799"/>
      <c r="ENV1" s="799"/>
      <c r="ENW1" s="799"/>
      <c r="ENX1" s="799"/>
      <c r="ENY1" s="799"/>
      <c r="ENZ1" s="799"/>
      <c r="EOA1" s="799"/>
      <c r="EOB1" s="799"/>
      <c r="EOC1" s="799"/>
      <c r="EOD1" s="799"/>
      <c r="EOE1" s="799"/>
      <c r="EOF1" s="799"/>
      <c r="EOG1" s="799"/>
      <c r="EOH1" s="799"/>
      <c r="EOI1" s="799"/>
      <c r="EOJ1" s="799"/>
      <c r="EOK1" s="799"/>
      <c r="EOL1" s="799"/>
      <c r="EOM1" s="799"/>
      <c r="EON1" s="799"/>
      <c r="EOO1" s="799"/>
      <c r="EOP1" s="799"/>
      <c r="EOQ1" s="799"/>
      <c r="EOR1" s="799"/>
      <c r="EOS1" s="799"/>
      <c r="EOT1" s="799"/>
      <c r="EOU1" s="799"/>
      <c r="EOV1" s="799"/>
      <c r="EOW1" s="799"/>
      <c r="EOX1" s="799"/>
      <c r="EOY1" s="799"/>
      <c r="EOZ1" s="799"/>
      <c r="EPA1" s="799"/>
      <c r="EPB1" s="799"/>
      <c r="EPC1" s="799"/>
      <c r="EPD1" s="799"/>
      <c r="EPE1" s="799"/>
      <c r="EPF1" s="799"/>
      <c r="EPG1" s="799"/>
      <c r="EPH1" s="799"/>
      <c r="EPI1" s="799"/>
      <c r="EPJ1" s="799"/>
      <c r="EPK1" s="799"/>
      <c r="EPL1" s="799"/>
      <c r="EPM1" s="799"/>
      <c r="EPN1" s="799"/>
      <c r="EPO1" s="799"/>
      <c r="EPP1" s="799"/>
      <c r="EPQ1" s="799"/>
      <c r="EPR1" s="799"/>
      <c r="EPS1" s="799"/>
      <c r="EPT1" s="799"/>
      <c r="EPU1" s="799"/>
      <c r="EPV1" s="799"/>
      <c r="EPW1" s="799"/>
      <c r="EPX1" s="799"/>
      <c r="EPY1" s="799"/>
      <c r="EPZ1" s="799"/>
      <c r="EQA1" s="799"/>
      <c r="EQB1" s="799"/>
      <c r="EQC1" s="799"/>
      <c r="EQD1" s="799"/>
      <c r="EQE1" s="799"/>
      <c r="EQF1" s="799"/>
      <c r="EQG1" s="799"/>
      <c r="EQH1" s="799"/>
      <c r="EQI1" s="799"/>
      <c r="EQJ1" s="799"/>
      <c r="EQK1" s="799"/>
      <c r="EQL1" s="799"/>
      <c r="EQM1" s="799"/>
      <c r="EQN1" s="799"/>
      <c r="EQO1" s="799"/>
      <c r="EQP1" s="799"/>
      <c r="EQQ1" s="799"/>
      <c r="EQR1" s="799"/>
      <c r="EQS1" s="799"/>
      <c r="EQT1" s="799"/>
      <c r="EQU1" s="799"/>
      <c r="EQV1" s="799"/>
      <c r="EQW1" s="799"/>
      <c r="EQX1" s="799"/>
      <c r="EQY1" s="799"/>
      <c r="EQZ1" s="799"/>
      <c r="ERA1" s="799"/>
      <c r="ERB1" s="799"/>
      <c r="ERC1" s="799"/>
      <c r="ERD1" s="799"/>
      <c r="ERE1" s="799"/>
      <c r="ERF1" s="799"/>
      <c r="ERG1" s="799"/>
      <c r="ERH1" s="799"/>
      <c r="ERI1" s="799"/>
      <c r="ERJ1" s="799"/>
      <c r="ERK1" s="799"/>
      <c r="ERL1" s="799"/>
      <c r="ERM1" s="799"/>
      <c r="ERN1" s="799"/>
      <c r="ERO1" s="799"/>
      <c r="ERP1" s="799"/>
      <c r="ERQ1" s="799"/>
      <c r="ERR1" s="799"/>
      <c r="ERS1" s="799"/>
      <c r="ERT1" s="799"/>
      <c r="ERU1" s="799"/>
      <c r="ERV1" s="799"/>
      <c r="ERW1" s="799"/>
      <c r="ERX1" s="799"/>
      <c r="ERY1" s="799"/>
      <c r="ERZ1" s="799"/>
      <c r="ESA1" s="799"/>
      <c r="ESB1" s="799"/>
      <c r="ESC1" s="799"/>
      <c r="ESD1" s="799"/>
      <c r="ESE1" s="799"/>
      <c r="ESF1" s="799"/>
      <c r="ESG1" s="799"/>
      <c r="ESH1" s="799"/>
      <c r="ESI1" s="799"/>
      <c r="ESJ1" s="799"/>
      <c r="ESK1" s="799"/>
      <c r="ESL1" s="799"/>
      <c r="ESM1" s="799"/>
      <c r="ESN1" s="799"/>
      <c r="ESO1" s="799"/>
      <c r="ESP1" s="799"/>
      <c r="ESQ1" s="799"/>
      <c r="ESR1" s="799"/>
      <c r="ESS1" s="799"/>
      <c r="EST1" s="799"/>
      <c r="ESU1" s="799"/>
      <c r="ESV1" s="799"/>
      <c r="ESW1" s="799"/>
      <c r="ESX1" s="799"/>
      <c r="ESY1" s="799"/>
      <c r="ESZ1" s="799"/>
      <c r="ETA1" s="799"/>
      <c r="ETB1" s="799"/>
      <c r="ETC1" s="799"/>
      <c r="ETD1" s="799"/>
      <c r="ETE1" s="799"/>
      <c r="ETF1" s="799"/>
      <c r="ETG1" s="799"/>
      <c r="ETH1" s="799"/>
      <c r="ETI1" s="799"/>
      <c r="ETJ1" s="799"/>
      <c r="ETK1" s="799"/>
      <c r="ETL1" s="799"/>
      <c r="ETM1" s="799"/>
      <c r="ETN1" s="799"/>
      <c r="ETO1" s="799"/>
      <c r="ETP1" s="799"/>
      <c r="ETQ1" s="799"/>
      <c r="ETR1" s="799"/>
      <c r="ETS1" s="799"/>
      <c r="ETT1" s="799"/>
      <c r="ETU1" s="799"/>
      <c r="ETV1" s="799"/>
      <c r="ETW1" s="799"/>
      <c r="ETX1" s="799"/>
      <c r="ETY1" s="799"/>
      <c r="ETZ1" s="799"/>
      <c r="EUA1" s="799"/>
      <c r="EUB1" s="799"/>
      <c r="EUC1" s="799"/>
      <c r="EUD1" s="799"/>
      <c r="EUE1" s="799"/>
      <c r="EUF1" s="799"/>
      <c r="EUG1" s="799"/>
      <c r="EUH1" s="799"/>
      <c r="EUI1" s="799"/>
      <c r="EUJ1" s="799"/>
      <c r="EUK1" s="799"/>
      <c r="EUL1" s="799"/>
      <c r="EUM1" s="799"/>
      <c r="EUN1" s="799"/>
      <c r="EUO1" s="799"/>
      <c r="EUP1" s="799"/>
      <c r="EUQ1" s="799"/>
      <c r="EUR1" s="799"/>
      <c r="EUS1" s="799"/>
      <c r="EUT1" s="799"/>
      <c r="EUU1" s="799"/>
      <c r="EUV1" s="799"/>
      <c r="EUW1" s="799"/>
      <c r="EUX1" s="799"/>
      <c r="EUY1" s="799"/>
      <c r="EUZ1" s="799"/>
      <c r="EVA1" s="799"/>
      <c r="EVB1" s="799"/>
      <c r="EVC1" s="799"/>
      <c r="EVD1" s="799"/>
      <c r="EVE1" s="799"/>
      <c r="EVF1" s="799"/>
      <c r="EVG1" s="799"/>
      <c r="EVH1" s="799"/>
      <c r="EVI1" s="799"/>
      <c r="EVJ1" s="799"/>
      <c r="EVK1" s="799"/>
      <c r="EVL1" s="799"/>
      <c r="EVM1" s="799"/>
      <c r="EVN1" s="799"/>
      <c r="EVO1" s="799"/>
      <c r="EVP1" s="799"/>
      <c r="EVQ1" s="799"/>
      <c r="EVR1" s="799"/>
      <c r="EVS1" s="799"/>
      <c r="EVT1" s="799"/>
      <c r="EVU1" s="799"/>
      <c r="EVV1" s="799"/>
      <c r="EVW1" s="799"/>
      <c r="EVX1" s="799"/>
      <c r="EVY1" s="799"/>
      <c r="EVZ1" s="799"/>
      <c r="EWA1" s="799"/>
      <c r="EWB1" s="799"/>
      <c r="EWC1" s="799"/>
      <c r="EWD1" s="799"/>
      <c r="EWE1" s="799"/>
      <c r="EWF1" s="799"/>
      <c r="EWG1" s="799"/>
      <c r="EWH1" s="799"/>
      <c r="EWI1" s="799"/>
      <c r="EWJ1" s="799"/>
      <c r="EWK1" s="799"/>
      <c r="EWL1" s="799"/>
      <c r="EWM1" s="799"/>
      <c r="EWN1" s="799"/>
      <c r="EWO1" s="799"/>
      <c r="EWP1" s="799"/>
      <c r="EWQ1" s="799"/>
      <c r="EWR1" s="799"/>
      <c r="EWS1" s="799"/>
      <c r="EWT1" s="799"/>
      <c r="EWU1" s="799"/>
      <c r="EWV1" s="799"/>
      <c r="EWW1" s="799"/>
      <c r="EWX1" s="799"/>
      <c r="EWY1" s="799"/>
      <c r="EWZ1" s="799"/>
      <c r="EXA1" s="799"/>
      <c r="EXB1" s="799"/>
      <c r="EXC1" s="799"/>
      <c r="EXD1" s="799"/>
      <c r="EXE1" s="799"/>
      <c r="EXF1" s="799"/>
      <c r="EXG1" s="799"/>
      <c r="EXH1" s="799"/>
      <c r="EXI1" s="799"/>
      <c r="EXJ1" s="799"/>
      <c r="EXK1" s="799"/>
      <c r="EXL1" s="799"/>
      <c r="EXM1" s="799"/>
      <c r="EXN1" s="799"/>
      <c r="EXO1" s="799"/>
      <c r="EXP1" s="799"/>
      <c r="EXQ1" s="799"/>
      <c r="EXR1" s="799"/>
      <c r="EXS1" s="799"/>
      <c r="EXT1" s="799"/>
      <c r="EXU1" s="799"/>
      <c r="EXV1" s="799"/>
      <c r="EXW1" s="799"/>
      <c r="EXX1" s="799"/>
      <c r="EXY1" s="799"/>
      <c r="EXZ1" s="799"/>
      <c r="EYA1" s="799"/>
      <c r="EYB1" s="799"/>
      <c r="EYC1" s="799"/>
      <c r="EYD1" s="799"/>
      <c r="EYE1" s="799"/>
      <c r="EYF1" s="799"/>
      <c r="EYG1" s="799"/>
      <c r="EYH1" s="799"/>
      <c r="EYI1" s="799"/>
      <c r="EYJ1" s="799"/>
      <c r="EYK1" s="799"/>
      <c r="EYL1" s="799"/>
      <c r="EYM1" s="799"/>
      <c r="EYN1" s="799"/>
      <c r="EYO1" s="799"/>
      <c r="EYP1" s="799"/>
      <c r="EYQ1" s="799"/>
      <c r="EYR1" s="799"/>
      <c r="EYS1" s="799"/>
      <c r="EYT1" s="799"/>
      <c r="EYU1" s="799"/>
      <c r="EYV1" s="799"/>
      <c r="EYW1" s="799"/>
      <c r="EYX1" s="799"/>
      <c r="EYY1" s="799"/>
      <c r="EYZ1" s="799"/>
      <c r="EZA1" s="799"/>
      <c r="EZB1" s="799"/>
      <c r="EZC1" s="799"/>
      <c r="EZD1" s="799"/>
      <c r="EZE1" s="799"/>
      <c r="EZF1" s="799"/>
      <c r="EZG1" s="799"/>
      <c r="EZH1" s="799"/>
      <c r="EZI1" s="799"/>
      <c r="EZJ1" s="799"/>
      <c r="EZK1" s="799"/>
      <c r="EZL1" s="799"/>
      <c r="EZM1" s="799"/>
      <c r="EZN1" s="799"/>
      <c r="EZO1" s="799"/>
      <c r="EZP1" s="799"/>
      <c r="EZQ1" s="799"/>
      <c r="EZR1" s="799"/>
      <c r="EZS1" s="799"/>
      <c r="EZT1" s="799"/>
      <c r="EZU1" s="799"/>
      <c r="EZV1" s="799"/>
      <c r="EZW1" s="799"/>
      <c r="EZX1" s="799"/>
      <c r="EZY1" s="799"/>
      <c r="EZZ1" s="799"/>
      <c r="FAA1" s="799"/>
      <c r="FAB1" s="799"/>
      <c r="FAC1" s="799"/>
      <c r="FAD1" s="799"/>
      <c r="FAE1" s="799"/>
      <c r="FAF1" s="799"/>
      <c r="FAG1" s="799"/>
      <c r="FAH1" s="799"/>
      <c r="FAI1" s="799"/>
      <c r="FAJ1" s="799"/>
      <c r="FAK1" s="799"/>
      <c r="FAL1" s="799"/>
      <c r="FAM1" s="799"/>
      <c r="FAN1" s="799"/>
      <c r="FAO1" s="799"/>
      <c r="FAP1" s="799"/>
      <c r="FAQ1" s="799"/>
      <c r="FAR1" s="799"/>
      <c r="FAS1" s="799"/>
      <c r="FAT1" s="799"/>
      <c r="FAU1" s="799"/>
      <c r="FAV1" s="799"/>
      <c r="FAW1" s="799"/>
      <c r="FAX1" s="799"/>
      <c r="FAY1" s="799"/>
      <c r="FAZ1" s="799"/>
      <c r="FBA1" s="799"/>
      <c r="FBB1" s="799"/>
      <c r="FBC1" s="799"/>
      <c r="FBD1" s="799"/>
      <c r="FBE1" s="799"/>
      <c r="FBF1" s="799"/>
      <c r="FBG1" s="799"/>
      <c r="FBH1" s="799"/>
      <c r="FBI1" s="799"/>
      <c r="FBJ1" s="799"/>
      <c r="FBK1" s="799"/>
      <c r="FBL1" s="799"/>
      <c r="FBM1" s="799"/>
      <c r="FBN1" s="799"/>
      <c r="FBO1" s="799"/>
      <c r="FBP1" s="799"/>
      <c r="FBQ1" s="799"/>
      <c r="FBR1" s="799"/>
      <c r="FBS1" s="799"/>
      <c r="FBT1" s="799"/>
      <c r="FBU1" s="799"/>
      <c r="FBV1" s="799"/>
      <c r="FBW1" s="799"/>
      <c r="FBX1" s="799"/>
      <c r="FBY1" s="799"/>
      <c r="FBZ1" s="799"/>
      <c r="FCA1" s="799"/>
      <c r="FCB1" s="799"/>
      <c r="FCC1" s="799"/>
      <c r="FCD1" s="799"/>
      <c r="FCE1" s="799"/>
      <c r="FCF1" s="799"/>
      <c r="FCG1" s="799"/>
      <c r="FCH1" s="799"/>
      <c r="FCI1" s="799"/>
      <c r="FCJ1" s="799"/>
      <c r="FCK1" s="799"/>
      <c r="FCL1" s="799"/>
      <c r="FCM1" s="799"/>
      <c r="FCN1" s="799"/>
      <c r="FCO1" s="799"/>
      <c r="FCP1" s="799"/>
      <c r="FCQ1" s="799"/>
      <c r="FCR1" s="799"/>
      <c r="FCS1" s="799"/>
      <c r="FCT1" s="799"/>
      <c r="FCU1" s="799"/>
      <c r="FCV1" s="799"/>
      <c r="FCW1" s="799"/>
      <c r="FCX1" s="799"/>
      <c r="FCY1" s="799"/>
      <c r="FCZ1" s="799"/>
      <c r="FDA1" s="799"/>
      <c r="FDB1" s="799"/>
      <c r="FDC1" s="799"/>
      <c r="FDD1" s="799"/>
      <c r="FDE1" s="799"/>
      <c r="FDF1" s="799"/>
      <c r="FDG1" s="799"/>
      <c r="FDH1" s="799"/>
      <c r="FDI1" s="799"/>
      <c r="FDJ1" s="799"/>
      <c r="FDK1" s="799"/>
      <c r="FDL1" s="799"/>
      <c r="FDM1" s="799"/>
      <c r="FDN1" s="799"/>
      <c r="FDO1" s="799"/>
      <c r="FDP1" s="799"/>
      <c r="FDQ1" s="799"/>
      <c r="FDR1" s="799"/>
      <c r="FDS1" s="799"/>
      <c r="FDT1" s="799"/>
      <c r="FDU1" s="799"/>
      <c r="FDV1" s="799"/>
      <c r="FDW1" s="799"/>
      <c r="FDX1" s="799"/>
      <c r="FDY1" s="799"/>
      <c r="FDZ1" s="799"/>
      <c r="FEA1" s="799"/>
      <c r="FEB1" s="799"/>
      <c r="FEC1" s="799"/>
      <c r="FED1" s="799"/>
      <c r="FEE1" s="799"/>
      <c r="FEF1" s="799"/>
      <c r="FEG1" s="799"/>
      <c r="FEH1" s="799"/>
      <c r="FEI1" s="799"/>
      <c r="FEJ1" s="799"/>
      <c r="FEK1" s="799"/>
      <c r="FEL1" s="799"/>
      <c r="FEM1" s="799"/>
      <c r="FEN1" s="799"/>
      <c r="FEO1" s="799"/>
      <c r="FEP1" s="799"/>
      <c r="FEQ1" s="799"/>
      <c r="FER1" s="799"/>
      <c r="FES1" s="799"/>
      <c r="FET1" s="799"/>
      <c r="FEU1" s="799"/>
      <c r="FEV1" s="799"/>
      <c r="FEW1" s="799"/>
      <c r="FEX1" s="799"/>
      <c r="FEY1" s="799"/>
      <c r="FEZ1" s="799"/>
      <c r="FFA1" s="799"/>
      <c r="FFB1" s="799"/>
      <c r="FFC1" s="799"/>
      <c r="FFD1" s="799"/>
      <c r="FFE1" s="799"/>
      <c r="FFF1" s="799"/>
      <c r="FFG1" s="799"/>
      <c r="FFH1" s="799"/>
      <c r="FFI1" s="799"/>
      <c r="FFJ1" s="799"/>
      <c r="FFK1" s="799"/>
      <c r="FFL1" s="799"/>
      <c r="FFM1" s="799"/>
      <c r="FFN1" s="799"/>
      <c r="FFO1" s="799"/>
      <c r="FFP1" s="799"/>
      <c r="FFQ1" s="799"/>
      <c r="FFR1" s="799"/>
      <c r="FFS1" s="799"/>
      <c r="FFT1" s="799"/>
      <c r="FFU1" s="799"/>
      <c r="FFV1" s="799"/>
      <c r="FFW1" s="799"/>
      <c r="FFX1" s="799"/>
      <c r="FFY1" s="799"/>
      <c r="FFZ1" s="799"/>
      <c r="FGA1" s="799"/>
      <c r="FGB1" s="799"/>
      <c r="FGC1" s="799"/>
      <c r="FGD1" s="799"/>
      <c r="FGE1" s="799"/>
      <c r="FGF1" s="799"/>
      <c r="FGG1" s="799"/>
      <c r="FGH1" s="799"/>
      <c r="FGI1" s="799"/>
      <c r="FGJ1" s="799"/>
      <c r="FGK1" s="799"/>
      <c r="FGL1" s="799"/>
      <c r="FGM1" s="799"/>
      <c r="FGN1" s="799"/>
      <c r="FGO1" s="799"/>
      <c r="FGP1" s="799"/>
      <c r="FGQ1" s="799"/>
      <c r="FGR1" s="799"/>
      <c r="FGS1" s="799"/>
      <c r="FGT1" s="799"/>
      <c r="FGU1" s="799"/>
      <c r="FGV1" s="799"/>
      <c r="FGW1" s="799"/>
      <c r="FGX1" s="799"/>
      <c r="FGY1" s="799"/>
      <c r="FGZ1" s="799"/>
      <c r="FHA1" s="799"/>
      <c r="FHB1" s="799"/>
      <c r="FHC1" s="799"/>
      <c r="FHD1" s="799"/>
      <c r="FHE1" s="799"/>
      <c r="FHF1" s="799"/>
      <c r="FHG1" s="799"/>
      <c r="FHH1" s="799"/>
      <c r="FHI1" s="799"/>
      <c r="FHJ1" s="799"/>
      <c r="FHK1" s="799"/>
      <c r="FHL1" s="799"/>
      <c r="FHM1" s="799"/>
      <c r="FHN1" s="799"/>
      <c r="FHO1" s="799"/>
      <c r="FHP1" s="799"/>
      <c r="FHQ1" s="799"/>
      <c r="FHR1" s="799"/>
      <c r="FHS1" s="799"/>
      <c r="FHT1" s="799"/>
      <c r="FHU1" s="799"/>
      <c r="FHV1" s="799"/>
      <c r="FHW1" s="799"/>
      <c r="FHX1" s="799"/>
      <c r="FHY1" s="799"/>
      <c r="FHZ1" s="799"/>
      <c r="FIA1" s="799"/>
      <c r="FIB1" s="799"/>
      <c r="FIC1" s="799"/>
      <c r="FID1" s="799"/>
      <c r="FIE1" s="799"/>
      <c r="FIF1" s="799"/>
      <c r="FIG1" s="799"/>
      <c r="FIH1" s="799"/>
      <c r="FII1" s="799"/>
      <c r="FIJ1" s="799"/>
      <c r="FIK1" s="799"/>
      <c r="FIL1" s="799"/>
      <c r="FIM1" s="799"/>
      <c r="FIN1" s="799"/>
      <c r="FIO1" s="799"/>
      <c r="FIP1" s="799"/>
      <c r="FIQ1" s="799"/>
      <c r="FIR1" s="799"/>
      <c r="FIS1" s="799"/>
      <c r="FIT1" s="799"/>
      <c r="FIU1" s="799"/>
      <c r="FIV1" s="799"/>
      <c r="FIW1" s="799"/>
      <c r="FIX1" s="799"/>
      <c r="FIY1" s="799"/>
      <c r="FIZ1" s="799"/>
      <c r="FJA1" s="799"/>
      <c r="FJB1" s="799"/>
      <c r="FJC1" s="799"/>
      <c r="FJD1" s="799"/>
      <c r="FJE1" s="799"/>
      <c r="FJF1" s="799"/>
      <c r="FJG1" s="799"/>
      <c r="FJH1" s="799"/>
      <c r="FJI1" s="799"/>
      <c r="FJJ1" s="799"/>
      <c r="FJK1" s="799"/>
      <c r="FJL1" s="799"/>
      <c r="FJM1" s="799"/>
      <c r="FJN1" s="799"/>
      <c r="FJO1" s="799"/>
      <c r="FJP1" s="799"/>
      <c r="FJQ1" s="799"/>
      <c r="FJR1" s="799"/>
      <c r="FJS1" s="799"/>
      <c r="FJT1" s="799"/>
      <c r="FJU1" s="799"/>
      <c r="FJV1" s="799"/>
      <c r="FJW1" s="799"/>
      <c r="FJX1" s="799"/>
      <c r="FJY1" s="799"/>
      <c r="FJZ1" s="799"/>
      <c r="FKA1" s="799"/>
      <c r="FKB1" s="799"/>
      <c r="FKC1" s="799"/>
      <c r="FKD1" s="799"/>
      <c r="FKE1" s="799"/>
      <c r="FKF1" s="799"/>
      <c r="FKG1" s="799"/>
      <c r="FKH1" s="799"/>
      <c r="FKI1" s="799"/>
      <c r="FKJ1" s="799"/>
      <c r="FKK1" s="799"/>
      <c r="FKL1" s="799"/>
      <c r="FKM1" s="799"/>
      <c r="FKN1" s="799"/>
      <c r="FKO1" s="799"/>
      <c r="FKP1" s="799"/>
      <c r="FKQ1" s="799"/>
      <c r="FKR1" s="799"/>
      <c r="FKS1" s="799"/>
      <c r="FKT1" s="799"/>
      <c r="FKU1" s="799"/>
      <c r="FKV1" s="799"/>
      <c r="FKW1" s="799"/>
      <c r="FKX1" s="799"/>
      <c r="FKY1" s="799"/>
      <c r="FKZ1" s="799"/>
      <c r="FLA1" s="799"/>
      <c r="FLB1" s="799"/>
      <c r="FLC1" s="799"/>
      <c r="FLD1" s="799"/>
      <c r="FLE1" s="799"/>
      <c r="FLF1" s="799"/>
      <c r="FLG1" s="799"/>
      <c r="FLH1" s="799"/>
      <c r="FLI1" s="799"/>
      <c r="FLJ1" s="799"/>
      <c r="FLK1" s="799"/>
      <c r="FLL1" s="799"/>
      <c r="FLM1" s="799"/>
      <c r="FLN1" s="799"/>
      <c r="FLO1" s="799"/>
      <c r="FLP1" s="799"/>
      <c r="FLQ1" s="799"/>
      <c r="FLR1" s="799"/>
      <c r="FLS1" s="799"/>
      <c r="FLT1" s="799"/>
      <c r="FLU1" s="799"/>
      <c r="FLV1" s="799"/>
      <c r="FLW1" s="799"/>
      <c r="FLX1" s="799"/>
      <c r="FLY1" s="799"/>
      <c r="FLZ1" s="799"/>
      <c r="FMA1" s="799"/>
      <c r="FMB1" s="799"/>
      <c r="FMC1" s="799"/>
      <c r="FMD1" s="799"/>
      <c r="FME1" s="799"/>
      <c r="FMF1" s="799"/>
      <c r="FMG1" s="799"/>
      <c r="FMH1" s="799"/>
      <c r="FMI1" s="799"/>
      <c r="FMJ1" s="799"/>
      <c r="FMK1" s="799"/>
      <c r="FML1" s="799"/>
      <c r="FMM1" s="799"/>
      <c r="FMN1" s="799"/>
      <c r="FMO1" s="799"/>
      <c r="FMP1" s="799"/>
      <c r="FMQ1" s="799"/>
      <c r="FMR1" s="799"/>
      <c r="FMS1" s="799"/>
      <c r="FMT1" s="799"/>
      <c r="FMU1" s="799"/>
      <c r="FMV1" s="799"/>
      <c r="FMW1" s="799"/>
      <c r="FMX1" s="799"/>
      <c r="FMY1" s="799"/>
      <c r="FMZ1" s="799"/>
      <c r="FNA1" s="799"/>
      <c r="FNB1" s="799"/>
      <c r="FNC1" s="799"/>
      <c r="FND1" s="799"/>
      <c r="FNE1" s="799"/>
      <c r="FNF1" s="799"/>
      <c r="FNG1" s="799"/>
      <c r="FNH1" s="799"/>
      <c r="FNI1" s="799"/>
      <c r="FNJ1" s="799"/>
      <c r="FNK1" s="799"/>
      <c r="FNL1" s="799"/>
      <c r="FNM1" s="799"/>
      <c r="FNN1" s="799"/>
      <c r="FNO1" s="799"/>
      <c r="FNP1" s="799"/>
      <c r="FNQ1" s="799"/>
      <c r="FNR1" s="799"/>
      <c r="FNS1" s="799"/>
      <c r="FNT1" s="799"/>
      <c r="FNU1" s="799"/>
      <c r="FNV1" s="799"/>
      <c r="FNW1" s="799"/>
      <c r="FNX1" s="799"/>
      <c r="FNY1" s="799"/>
      <c r="FNZ1" s="799"/>
      <c r="FOA1" s="799"/>
      <c r="FOB1" s="799"/>
      <c r="FOC1" s="799"/>
      <c r="FOD1" s="799"/>
      <c r="FOE1" s="799"/>
      <c r="FOF1" s="799"/>
      <c r="FOG1" s="799"/>
      <c r="FOH1" s="799"/>
      <c r="FOI1" s="799"/>
      <c r="FOJ1" s="799"/>
      <c r="FOK1" s="799"/>
      <c r="FOL1" s="799"/>
      <c r="FOM1" s="799"/>
      <c r="FON1" s="799"/>
      <c r="FOO1" s="799"/>
      <c r="FOP1" s="799"/>
      <c r="FOQ1" s="799"/>
      <c r="FOR1" s="799"/>
      <c r="FOS1" s="799"/>
      <c r="FOT1" s="799"/>
      <c r="FOU1" s="799"/>
      <c r="FOV1" s="799"/>
      <c r="FOW1" s="799"/>
      <c r="FOX1" s="799"/>
      <c r="FOY1" s="799"/>
      <c r="FOZ1" s="799"/>
      <c r="FPA1" s="799"/>
      <c r="FPB1" s="799"/>
      <c r="FPC1" s="799"/>
      <c r="FPD1" s="799"/>
      <c r="FPE1" s="799"/>
      <c r="FPF1" s="799"/>
      <c r="FPG1" s="799"/>
      <c r="FPH1" s="799"/>
      <c r="FPI1" s="799"/>
      <c r="FPJ1" s="799"/>
      <c r="FPK1" s="799"/>
      <c r="FPL1" s="799"/>
      <c r="FPM1" s="799"/>
      <c r="FPN1" s="799"/>
      <c r="FPO1" s="799"/>
      <c r="FPP1" s="799"/>
      <c r="FPQ1" s="799"/>
      <c r="FPR1" s="799"/>
      <c r="FPS1" s="799"/>
      <c r="FPT1" s="799"/>
      <c r="FPU1" s="799"/>
      <c r="FPV1" s="799"/>
      <c r="FPW1" s="799"/>
      <c r="FPX1" s="799"/>
      <c r="FPY1" s="799"/>
      <c r="FPZ1" s="799"/>
      <c r="FQA1" s="799"/>
      <c r="FQB1" s="799"/>
      <c r="FQC1" s="799"/>
      <c r="FQD1" s="799"/>
      <c r="FQE1" s="799"/>
      <c r="FQF1" s="799"/>
      <c r="FQG1" s="799"/>
      <c r="FQH1" s="799"/>
      <c r="FQI1" s="799"/>
      <c r="FQJ1" s="799"/>
      <c r="FQK1" s="799"/>
      <c r="FQL1" s="799"/>
      <c r="FQM1" s="799"/>
      <c r="FQN1" s="799"/>
      <c r="FQO1" s="799"/>
      <c r="FQP1" s="799"/>
      <c r="FQQ1" s="799"/>
      <c r="FQR1" s="799"/>
      <c r="FQS1" s="799"/>
      <c r="FQT1" s="799"/>
      <c r="FQU1" s="799"/>
      <c r="FQV1" s="799"/>
      <c r="FQW1" s="799"/>
      <c r="FQX1" s="799"/>
      <c r="FQY1" s="799"/>
      <c r="FQZ1" s="799"/>
      <c r="FRA1" s="799"/>
      <c r="FRB1" s="799"/>
      <c r="FRC1" s="799"/>
      <c r="FRD1" s="799"/>
      <c r="FRE1" s="799"/>
      <c r="FRF1" s="799"/>
      <c r="FRG1" s="799"/>
      <c r="FRH1" s="799"/>
      <c r="FRI1" s="799"/>
      <c r="FRJ1" s="799"/>
      <c r="FRK1" s="799"/>
      <c r="FRL1" s="799"/>
      <c r="FRM1" s="799"/>
      <c r="FRN1" s="799"/>
      <c r="FRO1" s="799"/>
      <c r="FRP1" s="799"/>
      <c r="FRQ1" s="799"/>
      <c r="FRR1" s="799"/>
      <c r="FRS1" s="799"/>
      <c r="FRT1" s="799"/>
      <c r="FRU1" s="799"/>
      <c r="FRV1" s="799"/>
      <c r="FRW1" s="799"/>
      <c r="FRX1" s="799"/>
      <c r="FRY1" s="799"/>
      <c r="FRZ1" s="799"/>
      <c r="FSA1" s="799"/>
      <c r="FSB1" s="799"/>
      <c r="FSC1" s="799"/>
      <c r="FSD1" s="799"/>
      <c r="FSE1" s="799"/>
      <c r="FSF1" s="799"/>
      <c r="FSG1" s="799"/>
      <c r="FSH1" s="799"/>
      <c r="FSI1" s="799"/>
      <c r="FSJ1" s="799"/>
      <c r="FSK1" s="799"/>
      <c r="FSL1" s="799"/>
      <c r="FSM1" s="799"/>
      <c r="FSN1" s="799"/>
      <c r="FSO1" s="799"/>
      <c r="FSP1" s="799"/>
      <c r="FSQ1" s="799"/>
      <c r="FSR1" s="799"/>
      <c r="FSS1" s="799"/>
      <c r="FST1" s="799"/>
      <c r="FSU1" s="799"/>
      <c r="FSV1" s="799"/>
      <c r="FSW1" s="799"/>
      <c r="FSX1" s="799"/>
      <c r="FSY1" s="799"/>
      <c r="FSZ1" s="799"/>
      <c r="FTA1" s="799"/>
      <c r="FTB1" s="799"/>
      <c r="FTC1" s="799"/>
      <c r="FTD1" s="799"/>
      <c r="FTE1" s="799"/>
      <c r="FTF1" s="799"/>
      <c r="FTG1" s="799"/>
      <c r="FTH1" s="799"/>
      <c r="FTI1" s="799"/>
      <c r="FTJ1" s="799"/>
      <c r="FTK1" s="799"/>
      <c r="FTL1" s="799"/>
      <c r="FTM1" s="799"/>
      <c r="FTN1" s="799"/>
      <c r="FTO1" s="799"/>
      <c r="FTP1" s="799"/>
      <c r="FTQ1" s="799"/>
      <c r="FTR1" s="799"/>
      <c r="FTS1" s="799"/>
      <c r="FTT1" s="799"/>
      <c r="FTU1" s="799"/>
      <c r="FTV1" s="799"/>
      <c r="FTW1" s="799"/>
      <c r="FTX1" s="799"/>
      <c r="FTY1" s="799"/>
      <c r="FTZ1" s="799"/>
      <c r="FUA1" s="799"/>
      <c r="FUB1" s="799"/>
      <c r="FUC1" s="799"/>
      <c r="FUD1" s="799"/>
      <c r="FUE1" s="799"/>
      <c r="FUF1" s="799"/>
      <c r="FUG1" s="799"/>
      <c r="FUH1" s="799"/>
      <c r="FUI1" s="799"/>
      <c r="FUJ1" s="799"/>
      <c r="FUK1" s="799"/>
      <c r="FUL1" s="799"/>
      <c r="FUM1" s="799"/>
      <c r="FUN1" s="799"/>
      <c r="FUO1" s="799"/>
      <c r="FUP1" s="799"/>
      <c r="FUQ1" s="799"/>
      <c r="FUR1" s="799"/>
      <c r="FUS1" s="799"/>
      <c r="FUT1" s="799"/>
      <c r="FUU1" s="799"/>
      <c r="FUV1" s="799"/>
      <c r="FUW1" s="799"/>
      <c r="FUX1" s="799"/>
      <c r="FUY1" s="799"/>
      <c r="FUZ1" s="799"/>
      <c r="FVA1" s="799"/>
      <c r="FVB1" s="799"/>
      <c r="FVC1" s="799"/>
      <c r="FVD1" s="799"/>
      <c r="FVE1" s="799"/>
      <c r="FVF1" s="799"/>
      <c r="FVG1" s="799"/>
      <c r="FVH1" s="799"/>
      <c r="FVI1" s="799"/>
      <c r="FVJ1" s="799"/>
      <c r="FVK1" s="799"/>
      <c r="FVL1" s="799"/>
      <c r="FVM1" s="799"/>
      <c r="FVN1" s="799"/>
      <c r="FVO1" s="799"/>
      <c r="FVP1" s="799"/>
      <c r="FVQ1" s="799"/>
      <c r="FVR1" s="799"/>
      <c r="FVS1" s="799"/>
      <c r="FVT1" s="799"/>
      <c r="FVU1" s="799"/>
      <c r="FVV1" s="799"/>
      <c r="FVW1" s="799"/>
      <c r="FVX1" s="799"/>
      <c r="FVY1" s="799"/>
      <c r="FVZ1" s="799"/>
      <c r="FWA1" s="799"/>
      <c r="FWB1" s="799"/>
      <c r="FWC1" s="799"/>
      <c r="FWD1" s="799"/>
      <c r="FWE1" s="799"/>
      <c r="FWF1" s="799"/>
      <c r="FWG1" s="799"/>
      <c r="FWH1" s="799"/>
      <c r="FWI1" s="799"/>
      <c r="FWJ1" s="799"/>
      <c r="FWK1" s="799"/>
      <c r="FWL1" s="799"/>
      <c r="FWM1" s="799"/>
      <c r="FWN1" s="799"/>
      <c r="FWO1" s="799"/>
      <c r="FWP1" s="799"/>
      <c r="FWQ1" s="799"/>
      <c r="FWR1" s="799"/>
      <c r="FWS1" s="799"/>
      <c r="FWT1" s="799"/>
      <c r="FWU1" s="799"/>
      <c r="FWV1" s="799"/>
      <c r="FWW1" s="799"/>
      <c r="FWX1" s="799"/>
      <c r="FWY1" s="799"/>
      <c r="FWZ1" s="799"/>
      <c r="FXA1" s="799"/>
      <c r="FXB1" s="799"/>
      <c r="FXC1" s="799"/>
      <c r="FXD1" s="799"/>
      <c r="FXE1" s="799"/>
      <c r="FXF1" s="799"/>
      <c r="FXG1" s="799"/>
      <c r="FXH1" s="799"/>
      <c r="FXI1" s="799"/>
      <c r="FXJ1" s="799"/>
      <c r="FXK1" s="799"/>
      <c r="FXL1" s="799"/>
      <c r="FXM1" s="799"/>
      <c r="FXN1" s="799"/>
      <c r="FXO1" s="799"/>
      <c r="FXP1" s="799"/>
      <c r="FXQ1" s="799"/>
      <c r="FXR1" s="799"/>
      <c r="FXS1" s="799"/>
      <c r="FXT1" s="799"/>
      <c r="FXU1" s="799"/>
      <c r="FXV1" s="799"/>
      <c r="FXW1" s="799"/>
      <c r="FXX1" s="799"/>
      <c r="FXY1" s="799"/>
      <c r="FXZ1" s="799"/>
      <c r="FYA1" s="799"/>
      <c r="FYB1" s="799"/>
      <c r="FYC1" s="799"/>
      <c r="FYD1" s="799"/>
      <c r="FYE1" s="799"/>
      <c r="FYF1" s="799"/>
      <c r="FYG1" s="799"/>
      <c r="FYH1" s="799"/>
      <c r="FYI1" s="799"/>
      <c r="FYJ1" s="799"/>
      <c r="FYK1" s="799"/>
      <c r="FYL1" s="799"/>
      <c r="FYM1" s="799"/>
      <c r="FYN1" s="799"/>
      <c r="FYO1" s="799"/>
      <c r="FYP1" s="799"/>
      <c r="FYQ1" s="799"/>
      <c r="FYR1" s="799"/>
      <c r="FYS1" s="799"/>
      <c r="FYT1" s="799"/>
      <c r="FYU1" s="799"/>
      <c r="FYV1" s="799"/>
      <c r="FYW1" s="799"/>
      <c r="FYX1" s="799"/>
      <c r="FYY1" s="799"/>
      <c r="FYZ1" s="799"/>
      <c r="FZA1" s="799"/>
      <c r="FZB1" s="799"/>
      <c r="FZC1" s="799"/>
      <c r="FZD1" s="799"/>
      <c r="FZE1" s="799"/>
      <c r="FZF1" s="799"/>
      <c r="FZG1" s="799"/>
      <c r="FZH1" s="799"/>
      <c r="FZI1" s="799"/>
      <c r="FZJ1" s="799"/>
      <c r="FZK1" s="799"/>
      <c r="FZL1" s="799"/>
      <c r="FZM1" s="799"/>
      <c r="FZN1" s="799"/>
      <c r="FZO1" s="799"/>
      <c r="FZP1" s="799"/>
      <c r="FZQ1" s="799"/>
      <c r="FZR1" s="799"/>
      <c r="FZS1" s="799"/>
      <c r="FZT1" s="799"/>
      <c r="FZU1" s="799"/>
      <c r="FZV1" s="799"/>
      <c r="FZW1" s="799"/>
      <c r="FZX1" s="799"/>
      <c r="FZY1" s="799"/>
      <c r="FZZ1" s="799"/>
      <c r="GAA1" s="799"/>
      <c r="GAB1" s="799"/>
      <c r="GAC1" s="799"/>
      <c r="GAD1" s="799"/>
      <c r="GAE1" s="799"/>
      <c r="GAF1" s="799"/>
      <c r="GAG1" s="799"/>
      <c r="GAH1" s="799"/>
      <c r="GAI1" s="799"/>
      <c r="GAJ1" s="799"/>
      <c r="GAK1" s="799"/>
      <c r="GAL1" s="799"/>
      <c r="GAM1" s="799"/>
      <c r="GAN1" s="799"/>
      <c r="GAO1" s="799"/>
      <c r="GAP1" s="799"/>
      <c r="GAQ1" s="799"/>
      <c r="GAR1" s="799"/>
      <c r="GAS1" s="799"/>
      <c r="GAT1" s="799"/>
      <c r="GAU1" s="799"/>
      <c r="GAV1" s="799"/>
      <c r="GAW1" s="799"/>
      <c r="GAX1" s="799"/>
      <c r="GAY1" s="799"/>
      <c r="GAZ1" s="799"/>
      <c r="GBA1" s="799"/>
      <c r="GBB1" s="799"/>
      <c r="GBC1" s="799"/>
      <c r="GBD1" s="799"/>
      <c r="GBE1" s="799"/>
      <c r="GBF1" s="799"/>
      <c r="GBG1" s="799"/>
      <c r="GBH1" s="799"/>
      <c r="GBI1" s="799"/>
      <c r="GBJ1" s="799"/>
      <c r="GBK1" s="799"/>
      <c r="GBL1" s="799"/>
      <c r="GBM1" s="799"/>
      <c r="GBN1" s="799"/>
      <c r="GBO1" s="799"/>
      <c r="GBP1" s="799"/>
      <c r="GBQ1" s="799"/>
      <c r="GBR1" s="799"/>
      <c r="GBS1" s="799"/>
      <c r="GBT1" s="799"/>
      <c r="GBU1" s="799"/>
      <c r="GBV1" s="799"/>
      <c r="GBW1" s="799"/>
      <c r="GBX1" s="799"/>
      <c r="GBY1" s="799"/>
      <c r="GBZ1" s="799"/>
      <c r="GCA1" s="799"/>
      <c r="GCB1" s="799"/>
      <c r="GCC1" s="799"/>
      <c r="GCD1" s="799"/>
      <c r="GCE1" s="799"/>
      <c r="GCF1" s="799"/>
      <c r="GCG1" s="799"/>
      <c r="GCH1" s="799"/>
      <c r="GCI1" s="799"/>
      <c r="GCJ1" s="799"/>
      <c r="GCK1" s="799"/>
      <c r="GCL1" s="799"/>
      <c r="GCM1" s="799"/>
      <c r="GCN1" s="799"/>
      <c r="GCO1" s="799"/>
      <c r="GCP1" s="799"/>
      <c r="GCQ1" s="799"/>
      <c r="GCR1" s="799"/>
      <c r="GCS1" s="799"/>
      <c r="GCT1" s="799"/>
      <c r="GCU1" s="799"/>
      <c r="GCV1" s="799"/>
      <c r="GCW1" s="799"/>
      <c r="GCX1" s="799"/>
      <c r="GCY1" s="799"/>
      <c r="GCZ1" s="799"/>
      <c r="GDA1" s="799"/>
      <c r="GDB1" s="799"/>
      <c r="GDC1" s="799"/>
      <c r="GDD1" s="799"/>
      <c r="GDE1" s="799"/>
      <c r="GDF1" s="799"/>
      <c r="GDG1" s="799"/>
      <c r="GDH1" s="799"/>
      <c r="GDI1" s="799"/>
      <c r="GDJ1" s="799"/>
      <c r="GDK1" s="799"/>
      <c r="GDL1" s="799"/>
      <c r="GDM1" s="799"/>
      <c r="GDN1" s="799"/>
      <c r="GDO1" s="799"/>
      <c r="GDP1" s="799"/>
      <c r="GDQ1" s="799"/>
      <c r="GDR1" s="799"/>
      <c r="GDS1" s="799"/>
      <c r="GDT1" s="799"/>
      <c r="GDU1" s="799"/>
      <c r="GDV1" s="799"/>
      <c r="GDW1" s="799"/>
      <c r="GDX1" s="799"/>
      <c r="GDY1" s="799"/>
      <c r="GDZ1" s="799"/>
      <c r="GEA1" s="799"/>
      <c r="GEB1" s="799"/>
      <c r="GEC1" s="799"/>
      <c r="GED1" s="799"/>
      <c r="GEE1" s="799"/>
      <c r="GEF1" s="799"/>
      <c r="GEG1" s="799"/>
      <c r="GEH1" s="799"/>
      <c r="GEI1" s="799"/>
      <c r="GEJ1" s="799"/>
      <c r="GEK1" s="799"/>
      <c r="GEL1" s="799"/>
      <c r="GEM1" s="799"/>
      <c r="GEN1" s="799"/>
      <c r="GEO1" s="799"/>
      <c r="GEP1" s="799"/>
      <c r="GEQ1" s="799"/>
      <c r="GER1" s="799"/>
      <c r="GES1" s="799"/>
      <c r="GET1" s="799"/>
      <c r="GEU1" s="799"/>
      <c r="GEV1" s="799"/>
      <c r="GEW1" s="799"/>
      <c r="GEX1" s="799"/>
      <c r="GEY1" s="799"/>
      <c r="GEZ1" s="799"/>
      <c r="GFA1" s="799"/>
      <c r="GFB1" s="799"/>
      <c r="GFC1" s="799"/>
      <c r="GFD1" s="799"/>
      <c r="GFE1" s="799"/>
      <c r="GFF1" s="799"/>
      <c r="GFG1" s="799"/>
      <c r="GFH1" s="799"/>
      <c r="GFI1" s="799"/>
      <c r="GFJ1" s="799"/>
      <c r="GFK1" s="799"/>
      <c r="GFL1" s="799"/>
      <c r="GFM1" s="799"/>
      <c r="GFN1" s="799"/>
      <c r="GFO1" s="799"/>
      <c r="GFP1" s="799"/>
      <c r="GFQ1" s="799"/>
      <c r="GFR1" s="799"/>
      <c r="GFS1" s="799"/>
      <c r="GFT1" s="799"/>
      <c r="GFU1" s="799"/>
      <c r="GFV1" s="799"/>
      <c r="GFW1" s="799"/>
      <c r="GFX1" s="799"/>
      <c r="GFY1" s="799"/>
      <c r="GFZ1" s="799"/>
      <c r="GGA1" s="799"/>
      <c r="GGB1" s="799"/>
      <c r="GGC1" s="799"/>
      <c r="GGD1" s="799"/>
      <c r="GGE1" s="799"/>
      <c r="GGF1" s="799"/>
      <c r="GGG1" s="799"/>
      <c r="GGH1" s="799"/>
      <c r="GGI1" s="799"/>
      <c r="GGJ1" s="799"/>
      <c r="GGK1" s="799"/>
      <c r="GGL1" s="799"/>
      <c r="GGM1" s="799"/>
      <c r="GGN1" s="799"/>
      <c r="GGO1" s="799"/>
      <c r="GGP1" s="799"/>
      <c r="GGQ1" s="799"/>
      <c r="GGR1" s="799"/>
      <c r="GGS1" s="799"/>
      <c r="GGT1" s="799"/>
      <c r="GGU1" s="799"/>
      <c r="GGV1" s="799"/>
      <c r="GGW1" s="799"/>
      <c r="GGX1" s="799"/>
      <c r="GGY1" s="799"/>
      <c r="GGZ1" s="799"/>
      <c r="GHA1" s="799"/>
      <c r="GHB1" s="799"/>
      <c r="GHC1" s="799"/>
      <c r="GHD1" s="799"/>
      <c r="GHE1" s="799"/>
      <c r="GHF1" s="799"/>
      <c r="GHG1" s="799"/>
      <c r="GHH1" s="799"/>
      <c r="GHI1" s="799"/>
      <c r="GHJ1" s="799"/>
      <c r="GHK1" s="799"/>
      <c r="GHL1" s="799"/>
      <c r="GHM1" s="799"/>
      <c r="GHN1" s="799"/>
      <c r="GHO1" s="799"/>
      <c r="GHP1" s="799"/>
      <c r="GHQ1" s="799"/>
      <c r="GHR1" s="799"/>
      <c r="GHS1" s="799"/>
      <c r="GHT1" s="799"/>
      <c r="GHU1" s="799"/>
      <c r="GHV1" s="799"/>
      <c r="GHW1" s="799"/>
      <c r="GHX1" s="799"/>
      <c r="GHY1" s="799"/>
      <c r="GHZ1" s="799"/>
      <c r="GIA1" s="799"/>
      <c r="GIB1" s="799"/>
      <c r="GIC1" s="799"/>
      <c r="GID1" s="799"/>
      <c r="GIE1" s="799"/>
      <c r="GIF1" s="799"/>
      <c r="GIG1" s="799"/>
      <c r="GIH1" s="799"/>
      <c r="GII1" s="799"/>
      <c r="GIJ1" s="799"/>
      <c r="GIK1" s="799"/>
      <c r="GIL1" s="799"/>
      <c r="GIM1" s="799"/>
      <c r="GIN1" s="799"/>
      <c r="GIO1" s="799"/>
      <c r="GIP1" s="799"/>
      <c r="GIQ1" s="799"/>
      <c r="GIR1" s="799"/>
      <c r="GIS1" s="799"/>
      <c r="GIT1" s="799"/>
      <c r="GIU1" s="799"/>
      <c r="GIV1" s="799"/>
      <c r="GIW1" s="799"/>
      <c r="GIX1" s="799"/>
      <c r="GIY1" s="799"/>
      <c r="GIZ1" s="799"/>
      <c r="GJA1" s="799"/>
      <c r="GJB1" s="799"/>
      <c r="GJC1" s="799"/>
      <c r="GJD1" s="799"/>
      <c r="GJE1" s="799"/>
      <c r="GJF1" s="799"/>
      <c r="GJG1" s="799"/>
      <c r="GJH1" s="799"/>
      <c r="GJI1" s="799"/>
      <c r="GJJ1" s="799"/>
      <c r="GJK1" s="799"/>
      <c r="GJL1" s="799"/>
      <c r="GJM1" s="799"/>
      <c r="GJN1" s="799"/>
      <c r="GJO1" s="799"/>
      <c r="GJP1" s="799"/>
      <c r="GJQ1" s="799"/>
      <c r="GJR1" s="799"/>
      <c r="GJS1" s="799"/>
      <c r="GJT1" s="799"/>
      <c r="GJU1" s="799"/>
      <c r="GJV1" s="799"/>
      <c r="GJW1" s="799"/>
      <c r="GJX1" s="799"/>
      <c r="GJY1" s="799"/>
      <c r="GJZ1" s="799"/>
      <c r="GKA1" s="799"/>
      <c r="GKB1" s="799"/>
      <c r="GKC1" s="799"/>
      <c r="GKD1" s="799"/>
      <c r="GKE1" s="799"/>
      <c r="GKF1" s="799"/>
      <c r="GKG1" s="799"/>
      <c r="GKH1" s="799"/>
      <c r="GKI1" s="799"/>
      <c r="GKJ1" s="799"/>
      <c r="GKK1" s="799"/>
      <c r="GKL1" s="799"/>
      <c r="GKM1" s="799"/>
      <c r="GKN1" s="799"/>
      <c r="GKO1" s="799"/>
      <c r="GKP1" s="799"/>
      <c r="GKQ1" s="799"/>
      <c r="GKR1" s="799"/>
      <c r="GKS1" s="799"/>
      <c r="GKT1" s="799"/>
      <c r="GKU1" s="799"/>
      <c r="GKV1" s="799"/>
      <c r="GKW1" s="799"/>
      <c r="GKX1" s="799"/>
      <c r="GKY1" s="799"/>
      <c r="GKZ1" s="799"/>
      <c r="GLA1" s="799"/>
      <c r="GLB1" s="799"/>
      <c r="GLC1" s="799"/>
      <c r="GLD1" s="799"/>
      <c r="GLE1" s="799"/>
      <c r="GLF1" s="799"/>
      <c r="GLG1" s="799"/>
      <c r="GLH1" s="799"/>
      <c r="GLI1" s="799"/>
      <c r="GLJ1" s="799"/>
      <c r="GLK1" s="799"/>
      <c r="GLL1" s="799"/>
      <c r="GLM1" s="799"/>
      <c r="GLN1" s="799"/>
      <c r="GLO1" s="799"/>
      <c r="GLP1" s="799"/>
      <c r="GLQ1" s="799"/>
      <c r="GLR1" s="799"/>
      <c r="GLS1" s="799"/>
      <c r="GLT1" s="799"/>
      <c r="GLU1" s="799"/>
      <c r="GLV1" s="799"/>
      <c r="GLW1" s="799"/>
      <c r="GLX1" s="799"/>
      <c r="GLY1" s="799"/>
      <c r="GLZ1" s="799"/>
      <c r="GMA1" s="799"/>
      <c r="GMB1" s="799"/>
      <c r="GMC1" s="799"/>
      <c r="GMD1" s="799"/>
      <c r="GME1" s="799"/>
      <c r="GMF1" s="799"/>
      <c r="GMG1" s="799"/>
      <c r="GMH1" s="799"/>
      <c r="GMI1" s="799"/>
      <c r="GMJ1" s="799"/>
      <c r="GMK1" s="799"/>
      <c r="GML1" s="799"/>
      <c r="GMM1" s="799"/>
      <c r="GMN1" s="799"/>
      <c r="GMO1" s="799"/>
      <c r="GMP1" s="799"/>
      <c r="GMQ1" s="799"/>
      <c r="GMR1" s="799"/>
      <c r="GMS1" s="799"/>
      <c r="GMT1" s="799"/>
      <c r="GMU1" s="799"/>
      <c r="GMV1" s="799"/>
      <c r="GMW1" s="799"/>
      <c r="GMX1" s="799"/>
      <c r="GMY1" s="799"/>
      <c r="GMZ1" s="799"/>
      <c r="GNA1" s="799"/>
      <c r="GNB1" s="799"/>
      <c r="GNC1" s="799"/>
      <c r="GND1" s="799"/>
      <c r="GNE1" s="799"/>
      <c r="GNF1" s="799"/>
      <c r="GNG1" s="799"/>
      <c r="GNH1" s="799"/>
      <c r="GNI1" s="799"/>
      <c r="GNJ1" s="799"/>
      <c r="GNK1" s="799"/>
      <c r="GNL1" s="799"/>
      <c r="GNM1" s="799"/>
      <c r="GNN1" s="799"/>
      <c r="GNO1" s="799"/>
      <c r="GNP1" s="799"/>
      <c r="GNQ1" s="799"/>
      <c r="GNR1" s="799"/>
      <c r="GNS1" s="799"/>
      <c r="GNT1" s="799"/>
      <c r="GNU1" s="799"/>
      <c r="GNV1" s="799"/>
      <c r="GNW1" s="799"/>
      <c r="GNX1" s="799"/>
      <c r="GNY1" s="799"/>
      <c r="GNZ1" s="799"/>
      <c r="GOA1" s="799"/>
      <c r="GOB1" s="799"/>
      <c r="GOC1" s="799"/>
      <c r="GOD1" s="799"/>
      <c r="GOE1" s="799"/>
      <c r="GOF1" s="799"/>
      <c r="GOG1" s="799"/>
      <c r="GOH1" s="799"/>
      <c r="GOI1" s="799"/>
      <c r="GOJ1" s="799"/>
      <c r="GOK1" s="799"/>
      <c r="GOL1" s="799"/>
      <c r="GOM1" s="799"/>
      <c r="GON1" s="799"/>
      <c r="GOO1" s="799"/>
      <c r="GOP1" s="799"/>
      <c r="GOQ1" s="799"/>
      <c r="GOR1" s="799"/>
      <c r="GOS1" s="799"/>
      <c r="GOT1" s="799"/>
      <c r="GOU1" s="799"/>
      <c r="GOV1" s="799"/>
      <c r="GOW1" s="799"/>
      <c r="GOX1" s="799"/>
      <c r="GOY1" s="799"/>
      <c r="GOZ1" s="799"/>
      <c r="GPA1" s="799"/>
      <c r="GPB1" s="799"/>
      <c r="GPC1" s="799"/>
      <c r="GPD1" s="799"/>
      <c r="GPE1" s="799"/>
      <c r="GPF1" s="799"/>
      <c r="GPG1" s="799"/>
      <c r="GPH1" s="799"/>
      <c r="GPI1" s="799"/>
      <c r="GPJ1" s="799"/>
      <c r="GPK1" s="799"/>
      <c r="GPL1" s="799"/>
      <c r="GPM1" s="799"/>
      <c r="GPN1" s="799"/>
      <c r="GPO1" s="799"/>
      <c r="GPP1" s="799"/>
      <c r="GPQ1" s="799"/>
      <c r="GPR1" s="799"/>
      <c r="GPS1" s="799"/>
      <c r="GPT1" s="799"/>
      <c r="GPU1" s="799"/>
      <c r="GPV1" s="799"/>
      <c r="GPW1" s="799"/>
      <c r="GPX1" s="799"/>
      <c r="GPY1" s="799"/>
      <c r="GPZ1" s="799"/>
      <c r="GQA1" s="799"/>
      <c r="GQB1" s="799"/>
      <c r="GQC1" s="799"/>
      <c r="GQD1" s="799"/>
      <c r="GQE1" s="799"/>
      <c r="GQF1" s="799"/>
      <c r="GQG1" s="799"/>
      <c r="GQH1" s="799"/>
      <c r="GQI1" s="799"/>
      <c r="GQJ1" s="799"/>
      <c r="GQK1" s="799"/>
      <c r="GQL1" s="799"/>
      <c r="GQM1" s="799"/>
      <c r="GQN1" s="799"/>
      <c r="GQO1" s="799"/>
      <c r="GQP1" s="799"/>
      <c r="GQQ1" s="799"/>
      <c r="GQR1" s="799"/>
      <c r="GQS1" s="799"/>
      <c r="GQT1" s="799"/>
      <c r="GQU1" s="799"/>
      <c r="GQV1" s="799"/>
      <c r="GQW1" s="799"/>
      <c r="GQX1" s="799"/>
      <c r="GQY1" s="799"/>
      <c r="GQZ1" s="799"/>
      <c r="GRA1" s="799"/>
      <c r="GRB1" s="799"/>
      <c r="GRC1" s="799"/>
      <c r="GRD1" s="799"/>
      <c r="GRE1" s="799"/>
      <c r="GRF1" s="799"/>
      <c r="GRG1" s="799"/>
      <c r="GRH1" s="799"/>
      <c r="GRI1" s="799"/>
      <c r="GRJ1" s="799"/>
      <c r="GRK1" s="799"/>
      <c r="GRL1" s="799"/>
      <c r="GRM1" s="799"/>
      <c r="GRN1" s="799"/>
      <c r="GRO1" s="799"/>
      <c r="GRP1" s="799"/>
      <c r="GRQ1" s="799"/>
      <c r="GRR1" s="799"/>
      <c r="GRS1" s="799"/>
      <c r="GRT1" s="799"/>
      <c r="GRU1" s="799"/>
      <c r="GRV1" s="799"/>
      <c r="GRW1" s="799"/>
      <c r="GRX1" s="799"/>
      <c r="GRY1" s="799"/>
      <c r="GRZ1" s="799"/>
      <c r="GSA1" s="799"/>
      <c r="GSB1" s="799"/>
      <c r="GSC1" s="799"/>
      <c r="GSD1" s="799"/>
      <c r="GSE1" s="799"/>
      <c r="GSF1" s="799"/>
      <c r="GSG1" s="799"/>
      <c r="GSH1" s="799"/>
      <c r="GSI1" s="799"/>
      <c r="GSJ1" s="799"/>
      <c r="GSK1" s="799"/>
      <c r="GSL1" s="799"/>
      <c r="GSM1" s="799"/>
      <c r="GSN1" s="799"/>
      <c r="GSO1" s="799"/>
      <c r="GSP1" s="799"/>
      <c r="GSQ1" s="799"/>
      <c r="GSR1" s="799"/>
      <c r="GSS1" s="799"/>
      <c r="GST1" s="799"/>
      <c r="GSU1" s="799"/>
      <c r="GSV1" s="799"/>
      <c r="GSW1" s="799"/>
      <c r="GSX1" s="799"/>
      <c r="GSY1" s="799"/>
      <c r="GSZ1" s="799"/>
      <c r="GTA1" s="799"/>
      <c r="GTB1" s="799"/>
      <c r="GTC1" s="799"/>
      <c r="GTD1" s="799"/>
      <c r="GTE1" s="799"/>
      <c r="GTF1" s="799"/>
      <c r="GTG1" s="799"/>
      <c r="GTH1" s="799"/>
      <c r="GTI1" s="799"/>
      <c r="GTJ1" s="799"/>
      <c r="GTK1" s="799"/>
      <c r="GTL1" s="799"/>
      <c r="GTM1" s="799"/>
      <c r="GTN1" s="799"/>
      <c r="GTO1" s="799"/>
      <c r="GTP1" s="799"/>
      <c r="GTQ1" s="799"/>
      <c r="GTR1" s="799"/>
      <c r="GTS1" s="799"/>
      <c r="GTT1" s="799"/>
      <c r="GTU1" s="799"/>
      <c r="GTV1" s="799"/>
      <c r="GTW1" s="799"/>
      <c r="GTX1" s="799"/>
      <c r="GTY1" s="799"/>
      <c r="GTZ1" s="799"/>
      <c r="GUA1" s="799"/>
      <c r="GUB1" s="799"/>
      <c r="GUC1" s="799"/>
      <c r="GUD1" s="799"/>
      <c r="GUE1" s="799"/>
      <c r="GUF1" s="799"/>
      <c r="GUG1" s="799"/>
      <c r="GUH1" s="799"/>
      <c r="GUI1" s="799"/>
      <c r="GUJ1" s="799"/>
      <c r="GUK1" s="799"/>
      <c r="GUL1" s="799"/>
      <c r="GUM1" s="799"/>
      <c r="GUN1" s="799"/>
      <c r="GUO1" s="799"/>
      <c r="GUP1" s="799"/>
      <c r="GUQ1" s="799"/>
      <c r="GUR1" s="799"/>
      <c r="GUS1" s="799"/>
      <c r="GUT1" s="799"/>
      <c r="GUU1" s="799"/>
      <c r="GUV1" s="799"/>
      <c r="GUW1" s="799"/>
      <c r="GUX1" s="799"/>
      <c r="GUY1" s="799"/>
      <c r="GUZ1" s="799"/>
      <c r="GVA1" s="799"/>
      <c r="GVB1" s="799"/>
      <c r="GVC1" s="799"/>
      <c r="GVD1" s="799"/>
      <c r="GVE1" s="799"/>
      <c r="GVF1" s="799"/>
      <c r="GVG1" s="799"/>
      <c r="GVH1" s="799"/>
      <c r="GVI1" s="799"/>
      <c r="GVJ1" s="799"/>
      <c r="GVK1" s="799"/>
      <c r="GVL1" s="799"/>
      <c r="GVM1" s="799"/>
      <c r="GVN1" s="799"/>
      <c r="GVO1" s="799"/>
      <c r="GVP1" s="799"/>
      <c r="GVQ1" s="799"/>
      <c r="GVR1" s="799"/>
      <c r="GVS1" s="799"/>
      <c r="GVT1" s="799"/>
      <c r="GVU1" s="799"/>
      <c r="GVV1" s="799"/>
      <c r="GVW1" s="799"/>
      <c r="GVX1" s="799"/>
      <c r="GVY1" s="799"/>
      <c r="GVZ1" s="799"/>
      <c r="GWA1" s="799"/>
      <c r="GWB1" s="799"/>
      <c r="GWC1" s="799"/>
      <c r="GWD1" s="799"/>
      <c r="GWE1" s="799"/>
      <c r="GWF1" s="799"/>
      <c r="GWG1" s="799"/>
      <c r="GWH1" s="799"/>
      <c r="GWI1" s="799"/>
      <c r="GWJ1" s="799"/>
      <c r="GWK1" s="799"/>
      <c r="GWL1" s="799"/>
      <c r="GWM1" s="799"/>
      <c r="GWN1" s="799"/>
      <c r="GWO1" s="799"/>
      <c r="GWP1" s="799"/>
      <c r="GWQ1" s="799"/>
      <c r="GWR1" s="799"/>
      <c r="GWS1" s="799"/>
      <c r="GWT1" s="799"/>
      <c r="GWU1" s="799"/>
      <c r="GWV1" s="799"/>
      <c r="GWW1" s="799"/>
      <c r="GWX1" s="799"/>
      <c r="GWY1" s="799"/>
      <c r="GWZ1" s="799"/>
      <c r="GXA1" s="799"/>
      <c r="GXB1" s="799"/>
      <c r="GXC1" s="799"/>
      <c r="GXD1" s="799"/>
      <c r="GXE1" s="799"/>
      <c r="GXF1" s="799"/>
      <c r="GXG1" s="799"/>
      <c r="GXH1" s="799"/>
      <c r="GXI1" s="799"/>
      <c r="GXJ1" s="799"/>
      <c r="GXK1" s="799"/>
      <c r="GXL1" s="799"/>
      <c r="GXM1" s="799"/>
      <c r="GXN1" s="799"/>
      <c r="GXO1" s="799"/>
      <c r="GXP1" s="799"/>
      <c r="GXQ1" s="799"/>
      <c r="GXR1" s="799"/>
      <c r="GXS1" s="799"/>
      <c r="GXT1" s="799"/>
      <c r="GXU1" s="799"/>
      <c r="GXV1" s="799"/>
      <c r="GXW1" s="799"/>
      <c r="GXX1" s="799"/>
      <c r="GXY1" s="799"/>
      <c r="GXZ1" s="799"/>
      <c r="GYA1" s="799"/>
      <c r="GYB1" s="799"/>
      <c r="GYC1" s="799"/>
      <c r="GYD1" s="799"/>
      <c r="GYE1" s="799"/>
      <c r="GYF1" s="799"/>
      <c r="GYG1" s="799"/>
      <c r="GYH1" s="799"/>
      <c r="GYI1" s="799"/>
      <c r="GYJ1" s="799"/>
      <c r="GYK1" s="799"/>
      <c r="GYL1" s="799"/>
      <c r="GYM1" s="799"/>
      <c r="GYN1" s="799"/>
      <c r="GYO1" s="799"/>
      <c r="GYP1" s="799"/>
      <c r="GYQ1" s="799"/>
      <c r="GYR1" s="799"/>
      <c r="GYS1" s="799"/>
      <c r="GYT1" s="799"/>
      <c r="GYU1" s="799"/>
      <c r="GYV1" s="799"/>
      <c r="GYW1" s="799"/>
      <c r="GYX1" s="799"/>
      <c r="GYY1" s="799"/>
      <c r="GYZ1" s="799"/>
      <c r="GZA1" s="799"/>
      <c r="GZB1" s="799"/>
      <c r="GZC1" s="799"/>
      <c r="GZD1" s="799"/>
      <c r="GZE1" s="799"/>
      <c r="GZF1" s="799"/>
      <c r="GZG1" s="799"/>
      <c r="GZH1" s="799"/>
      <c r="GZI1" s="799"/>
      <c r="GZJ1" s="799"/>
      <c r="GZK1" s="799"/>
      <c r="GZL1" s="799"/>
      <c r="GZM1" s="799"/>
      <c r="GZN1" s="799"/>
      <c r="GZO1" s="799"/>
      <c r="GZP1" s="799"/>
      <c r="GZQ1" s="799"/>
      <c r="GZR1" s="799"/>
      <c r="GZS1" s="799"/>
      <c r="GZT1" s="799"/>
      <c r="GZU1" s="799"/>
      <c r="GZV1" s="799"/>
      <c r="GZW1" s="799"/>
      <c r="GZX1" s="799"/>
      <c r="GZY1" s="799"/>
      <c r="GZZ1" s="799"/>
      <c r="HAA1" s="799"/>
      <c r="HAB1" s="799"/>
      <c r="HAC1" s="799"/>
      <c r="HAD1" s="799"/>
      <c r="HAE1" s="799"/>
      <c r="HAF1" s="799"/>
      <c r="HAG1" s="799"/>
      <c r="HAH1" s="799"/>
      <c r="HAI1" s="799"/>
      <c r="HAJ1" s="799"/>
      <c r="HAK1" s="799"/>
      <c r="HAL1" s="799"/>
      <c r="HAM1" s="799"/>
      <c r="HAN1" s="799"/>
      <c r="HAO1" s="799"/>
      <c r="HAP1" s="799"/>
      <c r="HAQ1" s="799"/>
      <c r="HAR1" s="799"/>
      <c r="HAS1" s="799"/>
      <c r="HAT1" s="799"/>
      <c r="HAU1" s="799"/>
      <c r="HAV1" s="799"/>
      <c r="HAW1" s="799"/>
      <c r="HAX1" s="799"/>
      <c r="HAY1" s="799"/>
      <c r="HAZ1" s="799"/>
      <c r="HBA1" s="799"/>
      <c r="HBB1" s="799"/>
      <c r="HBC1" s="799"/>
      <c r="HBD1" s="799"/>
      <c r="HBE1" s="799"/>
      <c r="HBF1" s="799"/>
      <c r="HBG1" s="799"/>
      <c r="HBH1" s="799"/>
      <c r="HBI1" s="799"/>
      <c r="HBJ1" s="799"/>
      <c r="HBK1" s="799"/>
      <c r="HBL1" s="799"/>
      <c r="HBM1" s="799"/>
      <c r="HBN1" s="799"/>
      <c r="HBO1" s="799"/>
      <c r="HBP1" s="799"/>
      <c r="HBQ1" s="799"/>
      <c r="HBR1" s="799"/>
      <c r="HBS1" s="799"/>
      <c r="HBT1" s="799"/>
      <c r="HBU1" s="799"/>
      <c r="HBV1" s="799"/>
      <c r="HBW1" s="799"/>
      <c r="HBX1" s="799"/>
      <c r="HBY1" s="799"/>
      <c r="HBZ1" s="799"/>
      <c r="HCA1" s="799"/>
      <c r="HCB1" s="799"/>
      <c r="HCC1" s="799"/>
      <c r="HCD1" s="799"/>
      <c r="HCE1" s="799"/>
      <c r="HCF1" s="799"/>
      <c r="HCG1" s="799"/>
      <c r="HCH1" s="799"/>
      <c r="HCI1" s="799"/>
      <c r="HCJ1" s="799"/>
      <c r="HCK1" s="799"/>
      <c r="HCL1" s="799"/>
      <c r="HCM1" s="799"/>
      <c r="HCN1" s="799"/>
      <c r="HCO1" s="799"/>
      <c r="HCP1" s="799"/>
      <c r="HCQ1" s="799"/>
      <c r="HCR1" s="799"/>
      <c r="HCS1" s="799"/>
      <c r="HCT1" s="799"/>
      <c r="HCU1" s="799"/>
      <c r="HCV1" s="799"/>
      <c r="HCW1" s="799"/>
      <c r="HCX1" s="799"/>
      <c r="HCY1" s="799"/>
      <c r="HCZ1" s="799"/>
      <c r="HDA1" s="799"/>
      <c r="HDB1" s="799"/>
      <c r="HDC1" s="799"/>
      <c r="HDD1" s="799"/>
      <c r="HDE1" s="799"/>
      <c r="HDF1" s="799"/>
      <c r="HDG1" s="799"/>
      <c r="HDH1" s="799"/>
      <c r="HDI1" s="799"/>
      <c r="HDJ1" s="799"/>
      <c r="HDK1" s="799"/>
      <c r="HDL1" s="799"/>
      <c r="HDM1" s="799"/>
      <c r="HDN1" s="799"/>
      <c r="HDO1" s="799"/>
      <c r="HDP1" s="799"/>
      <c r="HDQ1" s="799"/>
      <c r="HDR1" s="799"/>
      <c r="HDS1" s="799"/>
      <c r="HDT1" s="799"/>
      <c r="HDU1" s="799"/>
      <c r="HDV1" s="799"/>
      <c r="HDW1" s="799"/>
      <c r="HDX1" s="799"/>
      <c r="HDY1" s="799"/>
      <c r="HDZ1" s="799"/>
      <c r="HEA1" s="799"/>
      <c r="HEB1" s="799"/>
      <c r="HEC1" s="799"/>
      <c r="HED1" s="799"/>
      <c r="HEE1" s="799"/>
      <c r="HEF1" s="799"/>
      <c r="HEG1" s="799"/>
      <c r="HEH1" s="799"/>
      <c r="HEI1" s="799"/>
      <c r="HEJ1" s="799"/>
      <c r="HEK1" s="799"/>
      <c r="HEL1" s="799"/>
      <c r="HEM1" s="799"/>
      <c r="HEN1" s="799"/>
      <c r="HEO1" s="799"/>
      <c r="HEP1" s="799"/>
      <c r="HEQ1" s="799"/>
      <c r="HER1" s="799"/>
      <c r="HES1" s="799"/>
      <c r="HET1" s="799"/>
      <c r="HEU1" s="799"/>
      <c r="HEV1" s="799"/>
      <c r="HEW1" s="799"/>
      <c r="HEX1" s="799"/>
      <c r="HEY1" s="799"/>
      <c r="HEZ1" s="799"/>
      <c r="HFA1" s="799"/>
      <c r="HFB1" s="799"/>
      <c r="HFC1" s="799"/>
      <c r="HFD1" s="799"/>
      <c r="HFE1" s="799"/>
      <c r="HFF1" s="799"/>
      <c r="HFG1" s="799"/>
      <c r="HFH1" s="799"/>
      <c r="HFI1" s="799"/>
      <c r="HFJ1" s="799"/>
      <c r="HFK1" s="799"/>
      <c r="HFL1" s="799"/>
      <c r="HFM1" s="799"/>
      <c r="HFN1" s="799"/>
      <c r="HFO1" s="799"/>
      <c r="HFP1" s="799"/>
      <c r="HFQ1" s="799"/>
      <c r="HFR1" s="799"/>
      <c r="HFS1" s="799"/>
      <c r="HFT1" s="799"/>
      <c r="HFU1" s="799"/>
      <c r="HFV1" s="799"/>
      <c r="HFW1" s="799"/>
      <c r="HFX1" s="799"/>
      <c r="HFY1" s="799"/>
      <c r="HFZ1" s="799"/>
      <c r="HGA1" s="799"/>
      <c r="HGB1" s="799"/>
      <c r="HGC1" s="799"/>
      <c r="HGD1" s="799"/>
      <c r="HGE1" s="799"/>
      <c r="HGF1" s="799"/>
      <c r="HGG1" s="799"/>
      <c r="HGH1" s="799"/>
      <c r="HGI1" s="799"/>
      <c r="HGJ1" s="799"/>
      <c r="HGK1" s="799"/>
      <c r="HGL1" s="799"/>
      <c r="HGM1" s="799"/>
      <c r="HGN1" s="799"/>
      <c r="HGO1" s="799"/>
      <c r="HGP1" s="799"/>
      <c r="HGQ1" s="799"/>
      <c r="HGR1" s="799"/>
      <c r="HGS1" s="799"/>
      <c r="HGT1" s="799"/>
      <c r="HGU1" s="799"/>
      <c r="HGV1" s="799"/>
      <c r="HGW1" s="799"/>
      <c r="HGX1" s="799"/>
      <c r="HGY1" s="799"/>
      <c r="HGZ1" s="799"/>
      <c r="HHA1" s="799"/>
      <c r="HHB1" s="799"/>
      <c r="HHC1" s="799"/>
      <c r="HHD1" s="799"/>
      <c r="HHE1" s="799"/>
      <c r="HHF1" s="799"/>
      <c r="HHG1" s="799"/>
      <c r="HHH1" s="799"/>
      <c r="HHI1" s="799"/>
      <c r="HHJ1" s="799"/>
      <c r="HHK1" s="799"/>
      <c r="HHL1" s="799"/>
      <c r="HHM1" s="799"/>
      <c r="HHN1" s="799"/>
      <c r="HHO1" s="799"/>
      <c r="HHP1" s="799"/>
      <c r="HHQ1" s="799"/>
      <c r="HHR1" s="799"/>
      <c r="HHS1" s="799"/>
      <c r="HHT1" s="799"/>
      <c r="HHU1" s="799"/>
      <c r="HHV1" s="799"/>
      <c r="HHW1" s="799"/>
      <c r="HHX1" s="799"/>
      <c r="HHY1" s="799"/>
      <c r="HHZ1" s="799"/>
      <c r="HIA1" s="799"/>
      <c r="HIB1" s="799"/>
      <c r="HIC1" s="799"/>
      <c r="HID1" s="799"/>
      <c r="HIE1" s="799"/>
      <c r="HIF1" s="799"/>
      <c r="HIG1" s="799"/>
      <c r="HIH1" s="799"/>
      <c r="HII1" s="799"/>
      <c r="HIJ1" s="799"/>
      <c r="HIK1" s="799"/>
      <c r="HIL1" s="799"/>
      <c r="HIM1" s="799"/>
      <c r="HIN1" s="799"/>
      <c r="HIO1" s="799"/>
      <c r="HIP1" s="799"/>
      <c r="HIQ1" s="799"/>
      <c r="HIR1" s="799"/>
      <c r="HIS1" s="799"/>
      <c r="HIT1" s="799"/>
      <c r="HIU1" s="799"/>
      <c r="HIV1" s="799"/>
      <c r="HIW1" s="799"/>
      <c r="HIX1" s="799"/>
      <c r="HIY1" s="799"/>
      <c r="HIZ1" s="799"/>
      <c r="HJA1" s="799"/>
      <c r="HJB1" s="799"/>
      <c r="HJC1" s="799"/>
      <c r="HJD1" s="799"/>
      <c r="HJE1" s="799"/>
      <c r="HJF1" s="799"/>
      <c r="HJG1" s="799"/>
      <c r="HJH1" s="799"/>
      <c r="HJI1" s="799"/>
      <c r="HJJ1" s="799"/>
      <c r="HJK1" s="799"/>
      <c r="HJL1" s="799"/>
      <c r="HJM1" s="799"/>
      <c r="HJN1" s="799"/>
      <c r="HJO1" s="799"/>
      <c r="HJP1" s="799"/>
      <c r="HJQ1" s="799"/>
      <c r="HJR1" s="799"/>
      <c r="HJS1" s="799"/>
      <c r="HJT1" s="799"/>
      <c r="HJU1" s="799"/>
      <c r="HJV1" s="799"/>
      <c r="HJW1" s="799"/>
      <c r="HJX1" s="799"/>
      <c r="HJY1" s="799"/>
      <c r="HJZ1" s="799"/>
      <c r="HKA1" s="799"/>
      <c r="HKB1" s="799"/>
      <c r="HKC1" s="799"/>
      <c r="HKD1" s="799"/>
      <c r="HKE1" s="799"/>
      <c r="HKF1" s="799"/>
      <c r="HKG1" s="799"/>
      <c r="HKH1" s="799"/>
      <c r="HKI1" s="799"/>
      <c r="HKJ1" s="799"/>
      <c r="HKK1" s="799"/>
      <c r="HKL1" s="799"/>
      <c r="HKM1" s="799"/>
      <c r="HKN1" s="799"/>
      <c r="HKO1" s="799"/>
      <c r="HKP1" s="799"/>
      <c r="HKQ1" s="799"/>
      <c r="HKR1" s="799"/>
      <c r="HKS1" s="799"/>
      <c r="HKT1" s="799"/>
      <c r="HKU1" s="799"/>
      <c r="HKV1" s="799"/>
      <c r="HKW1" s="799"/>
      <c r="HKX1" s="799"/>
      <c r="HKY1" s="799"/>
      <c r="HKZ1" s="799"/>
      <c r="HLA1" s="799"/>
      <c r="HLB1" s="799"/>
      <c r="HLC1" s="799"/>
      <c r="HLD1" s="799"/>
      <c r="HLE1" s="799"/>
      <c r="HLF1" s="799"/>
      <c r="HLG1" s="799"/>
      <c r="HLH1" s="799"/>
      <c r="HLI1" s="799"/>
      <c r="HLJ1" s="799"/>
      <c r="HLK1" s="799"/>
      <c r="HLL1" s="799"/>
      <c r="HLM1" s="799"/>
      <c r="HLN1" s="799"/>
      <c r="HLO1" s="799"/>
      <c r="HLP1" s="799"/>
      <c r="HLQ1" s="799"/>
      <c r="HLR1" s="799"/>
      <c r="HLS1" s="799"/>
      <c r="HLT1" s="799"/>
      <c r="HLU1" s="799"/>
      <c r="HLV1" s="799"/>
      <c r="HLW1" s="799"/>
      <c r="HLX1" s="799"/>
      <c r="HLY1" s="799"/>
      <c r="HLZ1" s="799"/>
      <c r="HMA1" s="799"/>
      <c r="HMB1" s="799"/>
      <c r="HMC1" s="799"/>
      <c r="HMD1" s="799"/>
      <c r="HME1" s="799"/>
      <c r="HMF1" s="799"/>
      <c r="HMG1" s="799"/>
      <c r="HMH1" s="799"/>
      <c r="HMI1" s="799"/>
      <c r="HMJ1" s="799"/>
      <c r="HMK1" s="799"/>
      <c r="HML1" s="799"/>
      <c r="HMM1" s="799"/>
      <c r="HMN1" s="799"/>
      <c r="HMO1" s="799"/>
      <c r="HMP1" s="799"/>
      <c r="HMQ1" s="799"/>
      <c r="HMR1" s="799"/>
      <c r="HMS1" s="799"/>
      <c r="HMT1" s="799"/>
      <c r="HMU1" s="799"/>
      <c r="HMV1" s="799"/>
      <c r="HMW1" s="799"/>
      <c r="HMX1" s="799"/>
      <c r="HMY1" s="799"/>
      <c r="HMZ1" s="799"/>
      <c r="HNA1" s="799"/>
      <c r="HNB1" s="799"/>
      <c r="HNC1" s="799"/>
      <c r="HND1" s="799"/>
      <c r="HNE1" s="799"/>
      <c r="HNF1" s="799"/>
      <c r="HNG1" s="799"/>
      <c r="HNH1" s="799"/>
      <c r="HNI1" s="799"/>
      <c r="HNJ1" s="799"/>
      <c r="HNK1" s="799"/>
      <c r="HNL1" s="799"/>
      <c r="HNM1" s="799"/>
      <c r="HNN1" s="799"/>
      <c r="HNO1" s="799"/>
      <c r="HNP1" s="799"/>
      <c r="HNQ1" s="799"/>
      <c r="HNR1" s="799"/>
      <c r="HNS1" s="799"/>
      <c r="HNT1" s="799"/>
      <c r="HNU1" s="799"/>
      <c r="HNV1" s="799"/>
      <c r="HNW1" s="799"/>
      <c r="HNX1" s="799"/>
      <c r="HNY1" s="799"/>
      <c r="HNZ1" s="799"/>
      <c r="HOA1" s="799"/>
      <c r="HOB1" s="799"/>
      <c r="HOC1" s="799"/>
      <c r="HOD1" s="799"/>
      <c r="HOE1" s="799"/>
      <c r="HOF1" s="799"/>
      <c r="HOG1" s="799"/>
      <c r="HOH1" s="799"/>
      <c r="HOI1" s="799"/>
      <c r="HOJ1" s="799"/>
      <c r="HOK1" s="799"/>
      <c r="HOL1" s="799"/>
      <c r="HOM1" s="799"/>
      <c r="HON1" s="799"/>
      <c r="HOO1" s="799"/>
      <c r="HOP1" s="799"/>
      <c r="HOQ1" s="799"/>
      <c r="HOR1" s="799"/>
      <c r="HOS1" s="799"/>
      <c r="HOT1" s="799"/>
      <c r="HOU1" s="799"/>
      <c r="HOV1" s="799"/>
      <c r="HOW1" s="799"/>
      <c r="HOX1" s="799"/>
      <c r="HOY1" s="799"/>
      <c r="HOZ1" s="799"/>
      <c r="HPA1" s="799"/>
      <c r="HPB1" s="799"/>
      <c r="HPC1" s="799"/>
      <c r="HPD1" s="799"/>
      <c r="HPE1" s="799"/>
      <c r="HPF1" s="799"/>
      <c r="HPG1" s="799"/>
      <c r="HPH1" s="799"/>
      <c r="HPI1" s="799"/>
      <c r="HPJ1" s="799"/>
      <c r="HPK1" s="799"/>
      <c r="HPL1" s="799"/>
      <c r="HPM1" s="799"/>
      <c r="HPN1" s="799"/>
      <c r="HPO1" s="799"/>
      <c r="HPP1" s="799"/>
      <c r="HPQ1" s="799"/>
      <c r="HPR1" s="799"/>
      <c r="HPS1" s="799"/>
      <c r="HPT1" s="799"/>
      <c r="HPU1" s="799"/>
      <c r="HPV1" s="799"/>
      <c r="HPW1" s="799"/>
      <c r="HPX1" s="799"/>
      <c r="HPY1" s="799"/>
      <c r="HPZ1" s="799"/>
      <c r="HQA1" s="799"/>
      <c r="HQB1" s="799"/>
      <c r="HQC1" s="799"/>
      <c r="HQD1" s="799"/>
      <c r="HQE1" s="799"/>
      <c r="HQF1" s="799"/>
      <c r="HQG1" s="799"/>
      <c r="HQH1" s="799"/>
      <c r="HQI1" s="799"/>
      <c r="HQJ1" s="799"/>
      <c r="HQK1" s="799"/>
      <c r="HQL1" s="799"/>
      <c r="HQM1" s="799"/>
      <c r="HQN1" s="799"/>
      <c r="HQO1" s="799"/>
      <c r="HQP1" s="799"/>
      <c r="HQQ1" s="799"/>
      <c r="HQR1" s="799"/>
      <c r="HQS1" s="799"/>
      <c r="HQT1" s="799"/>
      <c r="HQU1" s="799"/>
      <c r="HQV1" s="799"/>
      <c r="HQW1" s="799"/>
      <c r="HQX1" s="799"/>
      <c r="HQY1" s="799"/>
      <c r="HQZ1" s="799"/>
      <c r="HRA1" s="799"/>
      <c r="HRB1" s="799"/>
      <c r="HRC1" s="799"/>
      <c r="HRD1" s="799"/>
      <c r="HRE1" s="799"/>
      <c r="HRF1" s="799"/>
      <c r="HRG1" s="799"/>
      <c r="HRH1" s="799"/>
      <c r="HRI1" s="799"/>
      <c r="HRJ1" s="799"/>
      <c r="HRK1" s="799"/>
      <c r="HRL1" s="799"/>
      <c r="HRM1" s="799"/>
      <c r="HRN1" s="799"/>
      <c r="HRO1" s="799"/>
      <c r="HRP1" s="799"/>
      <c r="HRQ1" s="799"/>
      <c r="HRR1" s="799"/>
      <c r="HRS1" s="799"/>
      <c r="HRT1" s="799"/>
      <c r="HRU1" s="799"/>
      <c r="HRV1" s="799"/>
      <c r="HRW1" s="799"/>
      <c r="HRX1" s="799"/>
      <c r="HRY1" s="799"/>
      <c r="HRZ1" s="799"/>
      <c r="HSA1" s="799"/>
      <c r="HSB1" s="799"/>
      <c r="HSC1" s="799"/>
      <c r="HSD1" s="799"/>
      <c r="HSE1" s="799"/>
      <c r="HSF1" s="799"/>
      <c r="HSG1" s="799"/>
      <c r="HSH1" s="799"/>
      <c r="HSI1" s="799"/>
      <c r="HSJ1" s="799"/>
      <c r="HSK1" s="799"/>
      <c r="HSL1" s="799"/>
      <c r="HSM1" s="799"/>
      <c r="HSN1" s="799"/>
      <c r="HSO1" s="799"/>
      <c r="HSP1" s="799"/>
      <c r="HSQ1" s="799"/>
      <c r="HSR1" s="799"/>
      <c r="HSS1" s="799"/>
      <c r="HST1" s="799"/>
      <c r="HSU1" s="799"/>
      <c r="HSV1" s="799"/>
      <c r="HSW1" s="799"/>
      <c r="HSX1" s="799"/>
      <c r="HSY1" s="799"/>
      <c r="HSZ1" s="799"/>
      <c r="HTA1" s="799"/>
      <c r="HTB1" s="799"/>
      <c r="HTC1" s="799"/>
      <c r="HTD1" s="799"/>
      <c r="HTE1" s="799"/>
      <c r="HTF1" s="799"/>
      <c r="HTG1" s="799"/>
      <c r="HTH1" s="799"/>
      <c r="HTI1" s="799"/>
      <c r="HTJ1" s="799"/>
      <c r="HTK1" s="799"/>
      <c r="HTL1" s="799"/>
      <c r="HTM1" s="799"/>
      <c r="HTN1" s="799"/>
      <c r="HTO1" s="799"/>
      <c r="HTP1" s="799"/>
      <c r="HTQ1" s="799"/>
      <c r="HTR1" s="799"/>
      <c r="HTS1" s="799"/>
      <c r="HTT1" s="799"/>
      <c r="HTU1" s="799"/>
      <c r="HTV1" s="799"/>
      <c r="HTW1" s="799"/>
      <c r="HTX1" s="799"/>
      <c r="HTY1" s="799"/>
      <c r="HTZ1" s="799"/>
      <c r="HUA1" s="799"/>
      <c r="HUB1" s="799"/>
      <c r="HUC1" s="799"/>
      <c r="HUD1" s="799"/>
      <c r="HUE1" s="799"/>
      <c r="HUF1" s="799"/>
      <c r="HUG1" s="799"/>
      <c r="HUH1" s="799"/>
      <c r="HUI1" s="799"/>
      <c r="HUJ1" s="799"/>
      <c r="HUK1" s="799"/>
      <c r="HUL1" s="799"/>
      <c r="HUM1" s="799"/>
      <c r="HUN1" s="799"/>
      <c r="HUO1" s="799"/>
      <c r="HUP1" s="799"/>
      <c r="HUQ1" s="799"/>
      <c r="HUR1" s="799"/>
      <c r="HUS1" s="799"/>
      <c r="HUT1" s="799"/>
      <c r="HUU1" s="799"/>
      <c r="HUV1" s="799"/>
      <c r="HUW1" s="799"/>
      <c r="HUX1" s="799"/>
      <c r="HUY1" s="799"/>
      <c r="HUZ1" s="799"/>
      <c r="HVA1" s="799"/>
      <c r="HVB1" s="799"/>
      <c r="HVC1" s="799"/>
      <c r="HVD1" s="799"/>
      <c r="HVE1" s="799"/>
      <c r="HVF1" s="799"/>
      <c r="HVG1" s="799"/>
      <c r="HVH1" s="799"/>
      <c r="HVI1" s="799"/>
      <c r="HVJ1" s="799"/>
      <c r="HVK1" s="799"/>
      <c r="HVL1" s="799"/>
      <c r="HVM1" s="799"/>
      <c r="HVN1" s="799"/>
      <c r="HVO1" s="799"/>
      <c r="HVP1" s="799"/>
      <c r="HVQ1" s="799"/>
      <c r="HVR1" s="799"/>
      <c r="HVS1" s="799"/>
      <c r="HVT1" s="799"/>
      <c r="HVU1" s="799"/>
      <c r="HVV1" s="799"/>
      <c r="HVW1" s="799"/>
      <c r="HVX1" s="799"/>
      <c r="HVY1" s="799"/>
      <c r="HVZ1" s="799"/>
      <c r="HWA1" s="799"/>
      <c r="HWB1" s="799"/>
      <c r="HWC1" s="799"/>
      <c r="HWD1" s="799"/>
      <c r="HWE1" s="799"/>
      <c r="HWF1" s="799"/>
      <c r="HWG1" s="799"/>
      <c r="HWH1" s="799"/>
      <c r="HWI1" s="799"/>
      <c r="HWJ1" s="799"/>
      <c r="HWK1" s="799"/>
      <c r="HWL1" s="799"/>
      <c r="HWM1" s="799"/>
      <c r="HWN1" s="799"/>
      <c r="HWO1" s="799"/>
      <c r="HWP1" s="799"/>
      <c r="HWQ1" s="799"/>
      <c r="HWR1" s="799"/>
      <c r="HWS1" s="799"/>
      <c r="HWT1" s="799"/>
      <c r="HWU1" s="799"/>
      <c r="HWV1" s="799"/>
      <c r="HWW1" s="799"/>
      <c r="HWX1" s="799"/>
      <c r="HWY1" s="799"/>
      <c r="HWZ1" s="799"/>
      <c r="HXA1" s="799"/>
      <c r="HXB1" s="799"/>
      <c r="HXC1" s="799"/>
      <c r="HXD1" s="799"/>
      <c r="HXE1" s="799"/>
      <c r="HXF1" s="799"/>
      <c r="HXG1" s="799"/>
      <c r="HXH1" s="799"/>
      <c r="HXI1" s="799"/>
      <c r="HXJ1" s="799"/>
      <c r="HXK1" s="799"/>
      <c r="HXL1" s="799"/>
      <c r="HXM1" s="799"/>
      <c r="HXN1" s="799"/>
      <c r="HXO1" s="799"/>
      <c r="HXP1" s="799"/>
      <c r="HXQ1" s="799"/>
      <c r="HXR1" s="799"/>
      <c r="HXS1" s="799"/>
      <c r="HXT1" s="799"/>
      <c r="HXU1" s="799"/>
      <c r="HXV1" s="799"/>
      <c r="HXW1" s="799"/>
      <c r="HXX1" s="799"/>
      <c r="HXY1" s="799"/>
      <c r="HXZ1" s="799"/>
      <c r="HYA1" s="799"/>
      <c r="HYB1" s="799"/>
      <c r="HYC1" s="799"/>
      <c r="HYD1" s="799"/>
      <c r="HYE1" s="799"/>
      <c r="HYF1" s="799"/>
      <c r="HYG1" s="799"/>
      <c r="HYH1" s="799"/>
      <c r="HYI1" s="799"/>
      <c r="HYJ1" s="799"/>
      <c r="HYK1" s="799"/>
      <c r="HYL1" s="799"/>
      <c r="HYM1" s="799"/>
      <c r="HYN1" s="799"/>
      <c r="HYO1" s="799"/>
      <c r="HYP1" s="799"/>
      <c r="HYQ1" s="799"/>
      <c r="HYR1" s="799"/>
      <c r="HYS1" s="799"/>
      <c r="HYT1" s="799"/>
      <c r="HYU1" s="799"/>
      <c r="HYV1" s="799"/>
      <c r="HYW1" s="799"/>
      <c r="HYX1" s="799"/>
      <c r="HYY1" s="799"/>
      <c r="HYZ1" s="799"/>
      <c r="HZA1" s="799"/>
      <c r="HZB1" s="799"/>
      <c r="HZC1" s="799"/>
      <c r="HZD1" s="799"/>
      <c r="HZE1" s="799"/>
      <c r="HZF1" s="799"/>
      <c r="HZG1" s="799"/>
      <c r="HZH1" s="799"/>
      <c r="HZI1" s="799"/>
      <c r="HZJ1" s="799"/>
      <c r="HZK1" s="799"/>
      <c r="HZL1" s="799"/>
      <c r="HZM1" s="799"/>
      <c r="HZN1" s="799"/>
      <c r="HZO1" s="799"/>
      <c r="HZP1" s="799"/>
      <c r="HZQ1" s="799"/>
      <c r="HZR1" s="799"/>
      <c r="HZS1" s="799"/>
      <c r="HZT1" s="799"/>
      <c r="HZU1" s="799"/>
      <c r="HZV1" s="799"/>
      <c r="HZW1" s="799"/>
      <c r="HZX1" s="799"/>
      <c r="HZY1" s="799"/>
      <c r="HZZ1" s="799"/>
      <c r="IAA1" s="799"/>
      <c r="IAB1" s="799"/>
      <c r="IAC1" s="799"/>
      <c r="IAD1" s="799"/>
      <c r="IAE1" s="799"/>
      <c r="IAF1" s="799"/>
      <c r="IAG1" s="799"/>
      <c r="IAH1" s="799"/>
      <c r="IAI1" s="799"/>
      <c r="IAJ1" s="799"/>
      <c r="IAK1" s="799"/>
      <c r="IAL1" s="799"/>
      <c r="IAM1" s="799"/>
      <c r="IAN1" s="799"/>
      <c r="IAO1" s="799"/>
      <c r="IAP1" s="799"/>
      <c r="IAQ1" s="799"/>
      <c r="IAR1" s="799"/>
      <c r="IAS1" s="799"/>
      <c r="IAT1" s="799"/>
      <c r="IAU1" s="799"/>
      <c r="IAV1" s="799"/>
      <c r="IAW1" s="799"/>
      <c r="IAX1" s="799"/>
      <c r="IAY1" s="799"/>
      <c r="IAZ1" s="799"/>
      <c r="IBA1" s="799"/>
      <c r="IBB1" s="799"/>
      <c r="IBC1" s="799"/>
      <c r="IBD1" s="799"/>
      <c r="IBE1" s="799"/>
      <c r="IBF1" s="799"/>
      <c r="IBG1" s="799"/>
      <c r="IBH1" s="799"/>
      <c r="IBI1" s="799"/>
      <c r="IBJ1" s="799"/>
      <c r="IBK1" s="799"/>
      <c r="IBL1" s="799"/>
      <c r="IBM1" s="799"/>
      <c r="IBN1" s="799"/>
      <c r="IBO1" s="799"/>
      <c r="IBP1" s="799"/>
      <c r="IBQ1" s="799"/>
      <c r="IBR1" s="799"/>
      <c r="IBS1" s="799"/>
      <c r="IBT1" s="799"/>
      <c r="IBU1" s="799"/>
      <c r="IBV1" s="799"/>
      <c r="IBW1" s="799"/>
      <c r="IBX1" s="799"/>
      <c r="IBY1" s="799"/>
      <c r="IBZ1" s="799"/>
      <c r="ICA1" s="799"/>
      <c r="ICB1" s="799"/>
      <c r="ICC1" s="799"/>
      <c r="ICD1" s="799"/>
      <c r="ICE1" s="799"/>
      <c r="ICF1" s="799"/>
      <c r="ICG1" s="799"/>
      <c r="ICH1" s="799"/>
      <c r="ICI1" s="799"/>
      <c r="ICJ1" s="799"/>
      <c r="ICK1" s="799"/>
      <c r="ICL1" s="799"/>
      <c r="ICM1" s="799"/>
      <c r="ICN1" s="799"/>
      <c r="ICO1" s="799"/>
      <c r="ICP1" s="799"/>
      <c r="ICQ1" s="799"/>
      <c r="ICR1" s="799"/>
      <c r="ICS1" s="799"/>
      <c r="ICT1" s="799"/>
      <c r="ICU1" s="799"/>
      <c r="ICV1" s="799"/>
      <c r="ICW1" s="799"/>
      <c r="ICX1" s="799"/>
      <c r="ICY1" s="799"/>
      <c r="ICZ1" s="799"/>
      <c r="IDA1" s="799"/>
      <c r="IDB1" s="799"/>
      <c r="IDC1" s="799"/>
      <c r="IDD1" s="799"/>
      <c r="IDE1" s="799"/>
      <c r="IDF1" s="799"/>
      <c r="IDG1" s="799"/>
      <c r="IDH1" s="799"/>
      <c r="IDI1" s="799"/>
      <c r="IDJ1" s="799"/>
      <c r="IDK1" s="799"/>
      <c r="IDL1" s="799"/>
      <c r="IDM1" s="799"/>
      <c r="IDN1" s="799"/>
      <c r="IDO1" s="799"/>
      <c r="IDP1" s="799"/>
      <c r="IDQ1" s="799"/>
      <c r="IDR1" s="799"/>
      <c r="IDS1" s="799"/>
      <c r="IDT1" s="799"/>
      <c r="IDU1" s="799"/>
      <c r="IDV1" s="799"/>
      <c r="IDW1" s="799"/>
      <c r="IDX1" s="799"/>
      <c r="IDY1" s="799"/>
      <c r="IDZ1" s="799"/>
      <c r="IEA1" s="799"/>
      <c r="IEB1" s="799"/>
      <c r="IEC1" s="799"/>
      <c r="IED1" s="799"/>
      <c r="IEE1" s="799"/>
      <c r="IEF1" s="799"/>
      <c r="IEG1" s="799"/>
      <c r="IEH1" s="799"/>
      <c r="IEI1" s="799"/>
      <c r="IEJ1" s="799"/>
      <c r="IEK1" s="799"/>
      <c r="IEL1" s="799"/>
      <c r="IEM1" s="799"/>
      <c r="IEN1" s="799"/>
      <c r="IEO1" s="799"/>
      <c r="IEP1" s="799"/>
      <c r="IEQ1" s="799"/>
      <c r="IER1" s="799"/>
      <c r="IES1" s="799"/>
      <c r="IET1" s="799"/>
      <c r="IEU1" s="799"/>
      <c r="IEV1" s="799"/>
      <c r="IEW1" s="799"/>
      <c r="IEX1" s="799"/>
      <c r="IEY1" s="799"/>
      <c r="IEZ1" s="799"/>
      <c r="IFA1" s="799"/>
      <c r="IFB1" s="799"/>
      <c r="IFC1" s="799"/>
      <c r="IFD1" s="799"/>
      <c r="IFE1" s="799"/>
      <c r="IFF1" s="799"/>
      <c r="IFG1" s="799"/>
      <c r="IFH1" s="799"/>
      <c r="IFI1" s="799"/>
      <c r="IFJ1" s="799"/>
      <c r="IFK1" s="799"/>
      <c r="IFL1" s="799"/>
      <c r="IFM1" s="799"/>
      <c r="IFN1" s="799"/>
      <c r="IFO1" s="799"/>
      <c r="IFP1" s="799"/>
      <c r="IFQ1" s="799"/>
      <c r="IFR1" s="799"/>
      <c r="IFS1" s="799"/>
      <c r="IFT1" s="799"/>
      <c r="IFU1" s="799"/>
      <c r="IFV1" s="799"/>
      <c r="IFW1" s="799"/>
      <c r="IFX1" s="799"/>
      <c r="IFY1" s="799"/>
      <c r="IFZ1" s="799"/>
      <c r="IGA1" s="799"/>
      <c r="IGB1" s="799"/>
      <c r="IGC1" s="799"/>
      <c r="IGD1" s="799"/>
      <c r="IGE1" s="799"/>
      <c r="IGF1" s="799"/>
      <c r="IGG1" s="799"/>
      <c r="IGH1" s="799"/>
      <c r="IGI1" s="799"/>
      <c r="IGJ1" s="799"/>
      <c r="IGK1" s="799"/>
      <c r="IGL1" s="799"/>
      <c r="IGM1" s="799"/>
      <c r="IGN1" s="799"/>
      <c r="IGO1" s="799"/>
      <c r="IGP1" s="799"/>
      <c r="IGQ1" s="799"/>
      <c r="IGR1" s="799"/>
      <c r="IGS1" s="799"/>
      <c r="IGT1" s="799"/>
      <c r="IGU1" s="799"/>
      <c r="IGV1" s="799"/>
      <c r="IGW1" s="799"/>
      <c r="IGX1" s="799"/>
      <c r="IGY1" s="799"/>
      <c r="IGZ1" s="799"/>
      <c r="IHA1" s="799"/>
      <c r="IHB1" s="799"/>
      <c r="IHC1" s="799"/>
      <c r="IHD1" s="799"/>
      <c r="IHE1" s="799"/>
      <c r="IHF1" s="799"/>
      <c r="IHG1" s="799"/>
      <c r="IHH1" s="799"/>
      <c r="IHI1" s="799"/>
      <c r="IHJ1" s="799"/>
      <c r="IHK1" s="799"/>
      <c r="IHL1" s="799"/>
      <c r="IHM1" s="799"/>
      <c r="IHN1" s="799"/>
      <c r="IHO1" s="799"/>
      <c r="IHP1" s="799"/>
      <c r="IHQ1" s="799"/>
      <c r="IHR1" s="799"/>
      <c r="IHS1" s="799"/>
      <c r="IHT1" s="799"/>
      <c r="IHU1" s="799"/>
      <c r="IHV1" s="799"/>
      <c r="IHW1" s="799"/>
      <c r="IHX1" s="799"/>
      <c r="IHY1" s="799"/>
      <c r="IHZ1" s="799"/>
      <c r="IIA1" s="799"/>
      <c r="IIB1" s="799"/>
      <c r="IIC1" s="799"/>
      <c r="IID1" s="799"/>
      <c r="IIE1" s="799"/>
      <c r="IIF1" s="799"/>
      <c r="IIG1" s="799"/>
      <c r="IIH1" s="799"/>
      <c r="III1" s="799"/>
      <c r="IIJ1" s="799"/>
      <c r="IIK1" s="799"/>
      <c r="IIL1" s="799"/>
      <c r="IIM1" s="799"/>
      <c r="IIN1" s="799"/>
      <c r="IIO1" s="799"/>
      <c r="IIP1" s="799"/>
      <c r="IIQ1" s="799"/>
      <c r="IIR1" s="799"/>
      <c r="IIS1" s="799"/>
      <c r="IIT1" s="799"/>
      <c r="IIU1" s="799"/>
      <c r="IIV1" s="799"/>
      <c r="IIW1" s="799"/>
      <c r="IIX1" s="799"/>
      <c r="IIY1" s="799"/>
      <c r="IIZ1" s="799"/>
      <c r="IJA1" s="799"/>
      <c r="IJB1" s="799"/>
      <c r="IJC1" s="799"/>
      <c r="IJD1" s="799"/>
      <c r="IJE1" s="799"/>
      <c r="IJF1" s="799"/>
      <c r="IJG1" s="799"/>
      <c r="IJH1" s="799"/>
      <c r="IJI1" s="799"/>
      <c r="IJJ1" s="799"/>
      <c r="IJK1" s="799"/>
      <c r="IJL1" s="799"/>
      <c r="IJM1" s="799"/>
      <c r="IJN1" s="799"/>
      <c r="IJO1" s="799"/>
      <c r="IJP1" s="799"/>
      <c r="IJQ1" s="799"/>
      <c r="IJR1" s="799"/>
      <c r="IJS1" s="799"/>
      <c r="IJT1" s="799"/>
      <c r="IJU1" s="799"/>
      <c r="IJV1" s="799"/>
      <c r="IJW1" s="799"/>
      <c r="IJX1" s="799"/>
      <c r="IJY1" s="799"/>
      <c r="IJZ1" s="799"/>
      <c r="IKA1" s="799"/>
      <c r="IKB1" s="799"/>
      <c r="IKC1" s="799"/>
      <c r="IKD1" s="799"/>
      <c r="IKE1" s="799"/>
      <c r="IKF1" s="799"/>
      <c r="IKG1" s="799"/>
      <c r="IKH1" s="799"/>
      <c r="IKI1" s="799"/>
      <c r="IKJ1" s="799"/>
      <c r="IKK1" s="799"/>
      <c r="IKL1" s="799"/>
      <c r="IKM1" s="799"/>
      <c r="IKN1" s="799"/>
      <c r="IKO1" s="799"/>
      <c r="IKP1" s="799"/>
      <c r="IKQ1" s="799"/>
      <c r="IKR1" s="799"/>
      <c r="IKS1" s="799"/>
      <c r="IKT1" s="799"/>
      <c r="IKU1" s="799"/>
      <c r="IKV1" s="799"/>
      <c r="IKW1" s="799"/>
      <c r="IKX1" s="799"/>
      <c r="IKY1" s="799"/>
      <c r="IKZ1" s="799"/>
      <c r="ILA1" s="799"/>
      <c r="ILB1" s="799"/>
      <c r="ILC1" s="799"/>
      <c r="ILD1" s="799"/>
      <c r="ILE1" s="799"/>
      <c r="ILF1" s="799"/>
      <c r="ILG1" s="799"/>
      <c r="ILH1" s="799"/>
      <c r="ILI1" s="799"/>
      <c r="ILJ1" s="799"/>
      <c r="ILK1" s="799"/>
      <c r="ILL1" s="799"/>
      <c r="ILM1" s="799"/>
      <c r="ILN1" s="799"/>
      <c r="ILO1" s="799"/>
      <c r="ILP1" s="799"/>
      <c r="ILQ1" s="799"/>
      <c r="ILR1" s="799"/>
      <c r="ILS1" s="799"/>
      <c r="ILT1" s="799"/>
      <c r="ILU1" s="799"/>
      <c r="ILV1" s="799"/>
      <c r="ILW1" s="799"/>
      <c r="ILX1" s="799"/>
      <c r="ILY1" s="799"/>
      <c r="ILZ1" s="799"/>
      <c r="IMA1" s="799"/>
      <c r="IMB1" s="799"/>
      <c r="IMC1" s="799"/>
      <c r="IMD1" s="799"/>
      <c r="IME1" s="799"/>
      <c r="IMF1" s="799"/>
      <c r="IMG1" s="799"/>
      <c r="IMH1" s="799"/>
      <c r="IMI1" s="799"/>
      <c r="IMJ1" s="799"/>
      <c r="IMK1" s="799"/>
      <c r="IML1" s="799"/>
      <c r="IMM1" s="799"/>
      <c r="IMN1" s="799"/>
      <c r="IMO1" s="799"/>
      <c r="IMP1" s="799"/>
      <c r="IMQ1" s="799"/>
      <c r="IMR1" s="799"/>
      <c r="IMS1" s="799"/>
      <c r="IMT1" s="799"/>
      <c r="IMU1" s="799"/>
      <c r="IMV1" s="799"/>
      <c r="IMW1" s="799"/>
      <c r="IMX1" s="799"/>
      <c r="IMY1" s="799"/>
      <c r="IMZ1" s="799"/>
      <c r="INA1" s="799"/>
      <c r="INB1" s="799"/>
      <c r="INC1" s="799"/>
      <c r="IND1" s="799"/>
      <c r="INE1" s="799"/>
      <c r="INF1" s="799"/>
      <c r="ING1" s="799"/>
      <c r="INH1" s="799"/>
      <c r="INI1" s="799"/>
      <c r="INJ1" s="799"/>
      <c r="INK1" s="799"/>
      <c r="INL1" s="799"/>
      <c r="INM1" s="799"/>
      <c r="INN1" s="799"/>
      <c r="INO1" s="799"/>
      <c r="INP1" s="799"/>
      <c r="INQ1" s="799"/>
      <c r="INR1" s="799"/>
      <c r="INS1" s="799"/>
      <c r="INT1" s="799"/>
      <c r="INU1" s="799"/>
      <c r="INV1" s="799"/>
      <c r="INW1" s="799"/>
      <c r="INX1" s="799"/>
      <c r="INY1" s="799"/>
      <c r="INZ1" s="799"/>
      <c r="IOA1" s="799"/>
      <c r="IOB1" s="799"/>
      <c r="IOC1" s="799"/>
      <c r="IOD1" s="799"/>
      <c r="IOE1" s="799"/>
      <c r="IOF1" s="799"/>
      <c r="IOG1" s="799"/>
      <c r="IOH1" s="799"/>
      <c r="IOI1" s="799"/>
      <c r="IOJ1" s="799"/>
      <c r="IOK1" s="799"/>
      <c r="IOL1" s="799"/>
      <c r="IOM1" s="799"/>
      <c r="ION1" s="799"/>
      <c r="IOO1" s="799"/>
      <c r="IOP1" s="799"/>
      <c r="IOQ1" s="799"/>
      <c r="IOR1" s="799"/>
      <c r="IOS1" s="799"/>
      <c r="IOT1" s="799"/>
      <c r="IOU1" s="799"/>
      <c r="IOV1" s="799"/>
      <c r="IOW1" s="799"/>
      <c r="IOX1" s="799"/>
      <c r="IOY1" s="799"/>
      <c r="IOZ1" s="799"/>
      <c r="IPA1" s="799"/>
      <c r="IPB1" s="799"/>
      <c r="IPC1" s="799"/>
      <c r="IPD1" s="799"/>
      <c r="IPE1" s="799"/>
      <c r="IPF1" s="799"/>
      <c r="IPG1" s="799"/>
      <c r="IPH1" s="799"/>
      <c r="IPI1" s="799"/>
      <c r="IPJ1" s="799"/>
      <c r="IPK1" s="799"/>
      <c r="IPL1" s="799"/>
      <c r="IPM1" s="799"/>
      <c r="IPN1" s="799"/>
      <c r="IPO1" s="799"/>
      <c r="IPP1" s="799"/>
      <c r="IPQ1" s="799"/>
      <c r="IPR1" s="799"/>
      <c r="IPS1" s="799"/>
      <c r="IPT1" s="799"/>
      <c r="IPU1" s="799"/>
      <c r="IPV1" s="799"/>
      <c r="IPW1" s="799"/>
      <c r="IPX1" s="799"/>
      <c r="IPY1" s="799"/>
      <c r="IPZ1" s="799"/>
      <c r="IQA1" s="799"/>
      <c r="IQB1" s="799"/>
      <c r="IQC1" s="799"/>
      <c r="IQD1" s="799"/>
      <c r="IQE1" s="799"/>
      <c r="IQF1" s="799"/>
      <c r="IQG1" s="799"/>
      <c r="IQH1" s="799"/>
      <c r="IQI1" s="799"/>
      <c r="IQJ1" s="799"/>
      <c r="IQK1" s="799"/>
      <c r="IQL1" s="799"/>
      <c r="IQM1" s="799"/>
      <c r="IQN1" s="799"/>
      <c r="IQO1" s="799"/>
      <c r="IQP1" s="799"/>
      <c r="IQQ1" s="799"/>
      <c r="IQR1" s="799"/>
      <c r="IQS1" s="799"/>
      <c r="IQT1" s="799"/>
      <c r="IQU1" s="799"/>
      <c r="IQV1" s="799"/>
      <c r="IQW1" s="799"/>
      <c r="IQX1" s="799"/>
      <c r="IQY1" s="799"/>
      <c r="IQZ1" s="799"/>
      <c r="IRA1" s="799"/>
      <c r="IRB1" s="799"/>
      <c r="IRC1" s="799"/>
      <c r="IRD1" s="799"/>
      <c r="IRE1" s="799"/>
      <c r="IRF1" s="799"/>
      <c r="IRG1" s="799"/>
      <c r="IRH1" s="799"/>
      <c r="IRI1" s="799"/>
      <c r="IRJ1" s="799"/>
      <c r="IRK1" s="799"/>
      <c r="IRL1" s="799"/>
      <c r="IRM1" s="799"/>
      <c r="IRN1" s="799"/>
      <c r="IRO1" s="799"/>
      <c r="IRP1" s="799"/>
      <c r="IRQ1" s="799"/>
      <c r="IRR1" s="799"/>
      <c r="IRS1" s="799"/>
      <c r="IRT1" s="799"/>
      <c r="IRU1" s="799"/>
      <c r="IRV1" s="799"/>
      <c r="IRW1" s="799"/>
      <c r="IRX1" s="799"/>
      <c r="IRY1" s="799"/>
      <c r="IRZ1" s="799"/>
      <c r="ISA1" s="799"/>
      <c r="ISB1" s="799"/>
      <c r="ISC1" s="799"/>
      <c r="ISD1" s="799"/>
      <c r="ISE1" s="799"/>
      <c r="ISF1" s="799"/>
      <c r="ISG1" s="799"/>
      <c r="ISH1" s="799"/>
      <c r="ISI1" s="799"/>
      <c r="ISJ1" s="799"/>
      <c r="ISK1" s="799"/>
      <c r="ISL1" s="799"/>
      <c r="ISM1" s="799"/>
      <c r="ISN1" s="799"/>
      <c r="ISO1" s="799"/>
      <c r="ISP1" s="799"/>
      <c r="ISQ1" s="799"/>
      <c r="ISR1" s="799"/>
      <c r="ISS1" s="799"/>
      <c r="IST1" s="799"/>
      <c r="ISU1" s="799"/>
      <c r="ISV1" s="799"/>
      <c r="ISW1" s="799"/>
      <c r="ISX1" s="799"/>
      <c r="ISY1" s="799"/>
      <c r="ISZ1" s="799"/>
      <c r="ITA1" s="799"/>
      <c r="ITB1" s="799"/>
      <c r="ITC1" s="799"/>
      <c r="ITD1" s="799"/>
      <c r="ITE1" s="799"/>
      <c r="ITF1" s="799"/>
      <c r="ITG1" s="799"/>
      <c r="ITH1" s="799"/>
      <c r="ITI1" s="799"/>
      <c r="ITJ1" s="799"/>
      <c r="ITK1" s="799"/>
      <c r="ITL1" s="799"/>
      <c r="ITM1" s="799"/>
      <c r="ITN1" s="799"/>
      <c r="ITO1" s="799"/>
      <c r="ITP1" s="799"/>
      <c r="ITQ1" s="799"/>
      <c r="ITR1" s="799"/>
      <c r="ITS1" s="799"/>
      <c r="ITT1" s="799"/>
      <c r="ITU1" s="799"/>
      <c r="ITV1" s="799"/>
      <c r="ITW1" s="799"/>
      <c r="ITX1" s="799"/>
      <c r="ITY1" s="799"/>
      <c r="ITZ1" s="799"/>
      <c r="IUA1" s="799"/>
      <c r="IUB1" s="799"/>
      <c r="IUC1" s="799"/>
      <c r="IUD1" s="799"/>
      <c r="IUE1" s="799"/>
      <c r="IUF1" s="799"/>
      <c r="IUG1" s="799"/>
      <c r="IUH1" s="799"/>
      <c r="IUI1" s="799"/>
      <c r="IUJ1" s="799"/>
      <c r="IUK1" s="799"/>
      <c r="IUL1" s="799"/>
      <c r="IUM1" s="799"/>
      <c r="IUN1" s="799"/>
      <c r="IUO1" s="799"/>
      <c r="IUP1" s="799"/>
      <c r="IUQ1" s="799"/>
      <c r="IUR1" s="799"/>
      <c r="IUS1" s="799"/>
      <c r="IUT1" s="799"/>
      <c r="IUU1" s="799"/>
      <c r="IUV1" s="799"/>
      <c r="IUW1" s="799"/>
      <c r="IUX1" s="799"/>
      <c r="IUY1" s="799"/>
      <c r="IUZ1" s="799"/>
      <c r="IVA1" s="799"/>
      <c r="IVB1" s="799"/>
      <c r="IVC1" s="799"/>
      <c r="IVD1" s="799"/>
      <c r="IVE1" s="799"/>
      <c r="IVF1" s="799"/>
      <c r="IVG1" s="799"/>
      <c r="IVH1" s="799"/>
      <c r="IVI1" s="799"/>
      <c r="IVJ1" s="799"/>
      <c r="IVK1" s="799"/>
      <c r="IVL1" s="799"/>
      <c r="IVM1" s="799"/>
      <c r="IVN1" s="799"/>
      <c r="IVO1" s="799"/>
      <c r="IVP1" s="799"/>
      <c r="IVQ1" s="799"/>
      <c r="IVR1" s="799"/>
      <c r="IVS1" s="799"/>
      <c r="IVT1" s="799"/>
      <c r="IVU1" s="799"/>
      <c r="IVV1" s="799"/>
      <c r="IVW1" s="799"/>
      <c r="IVX1" s="799"/>
      <c r="IVY1" s="799"/>
      <c r="IVZ1" s="799"/>
      <c r="IWA1" s="799"/>
      <c r="IWB1" s="799"/>
      <c r="IWC1" s="799"/>
      <c r="IWD1" s="799"/>
      <c r="IWE1" s="799"/>
      <c r="IWF1" s="799"/>
      <c r="IWG1" s="799"/>
      <c r="IWH1" s="799"/>
      <c r="IWI1" s="799"/>
      <c r="IWJ1" s="799"/>
      <c r="IWK1" s="799"/>
      <c r="IWL1" s="799"/>
      <c r="IWM1" s="799"/>
      <c r="IWN1" s="799"/>
      <c r="IWO1" s="799"/>
      <c r="IWP1" s="799"/>
      <c r="IWQ1" s="799"/>
      <c r="IWR1" s="799"/>
      <c r="IWS1" s="799"/>
      <c r="IWT1" s="799"/>
      <c r="IWU1" s="799"/>
      <c r="IWV1" s="799"/>
      <c r="IWW1" s="799"/>
      <c r="IWX1" s="799"/>
      <c r="IWY1" s="799"/>
      <c r="IWZ1" s="799"/>
      <c r="IXA1" s="799"/>
      <c r="IXB1" s="799"/>
      <c r="IXC1" s="799"/>
      <c r="IXD1" s="799"/>
      <c r="IXE1" s="799"/>
      <c r="IXF1" s="799"/>
      <c r="IXG1" s="799"/>
      <c r="IXH1" s="799"/>
      <c r="IXI1" s="799"/>
      <c r="IXJ1" s="799"/>
      <c r="IXK1" s="799"/>
      <c r="IXL1" s="799"/>
      <c r="IXM1" s="799"/>
      <c r="IXN1" s="799"/>
      <c r="IXO1" s="799"/>
      <c r="IXP1" s="799"/>
      <c r="IXQ1" s="799"/>
      <c r="IXR1" s="799"/>
      <c r="IXS1" s="799"/>
      <c r="IXT1" s="799"/>
      <c r="IXU1" s="799"/>
      <c r="IXV1" s="799"/>
      <c r="IXW1" s="799"/>
      <c r="IXX1" s="799"/>
      <c r="IXY1" s="799"/>
      <c r="IXZ1" s="799"/>
      <c r="IYA1" s="799"/>
      <c r="IYB1" s="799"/>
      <c r="IYC1" s="799"/>
      <c r="IYD1" s="799"/>
      <c r="IYE1" s="799"/>
      <c r="IYF1" s="799"/>
      <c r="IYG1" s="799"/>
      <c r="IYH1" s="799"/>
      <c r="IYI1" s="799"/>
      <c r="IYJ1" s="799"/>
      <c r="IYK1" s="799"/>
      <c r="IYL1" s="799"/>
      <c r="IYM1" s="799"/>
      <c r="IYN1" s="799"/>
      <c r="IYO1" s="799"/>
      <c r="IYP1" s="799"/>
      <c r="IYQ1" s="799"/>
      <c r="IYR1" s="799"/>
      <c r="IYS1" s="799"/>
      <c r="IYT1" s="799"/>
      <c r="IYU1" s="799"/>
      <c r="IYV1" s="799"/>
      <c r="IYW1" s="799"/>
      <c r="IYX1" s="799"/>
      <c r="IYY1" s="799"/>
      <c r="IYZ1" s="799"/>
      <c r="IZA1" s="799"/>
      <c r="IZB1" s="799"/>
      <c r="IZC1" s="799"/>
      <c r="IZD1" s="799"/>
      <c r="IZE1" s="799"/>
      <c r="IZF1" s="799"/>
      <c r="IZG1" s="799"/>
      <c r="IZH1" s="799"/>
      <c r="IZI1" s="799"/>
      <c r="IZJ1" s="799"/>
      <c r="IZK1" s="799"/>
      <c r="IZL1" s="799"/>
      <c r="IZM1" s="799"/>
      <c r="IZN1" s="799"/>
      <c r="IZO1" s="799"/>
      <c r="IZP1" s="799"/>
      <c r="IZQ1" s="799"/>
      <c r="IZR1" s="799"/>
      <c r="IZS1" s="799"/>
      <c r="IZT1" s="799"/>
      <c r="IZU1" s="799"/>
      <c r="IZV1" s="799"/>
      <c r="IZW1" s="799"/>
      <c r="IZX1" s="799"/>
      <c r="IZY1" s="799"/>
      <c r="IZZ1" s="799"/>
      <c r="JAA1" s="799"/>
      <c r="JAB1" s="799"/>
      <c r="JAC1" s="799"/>
      <c r="JAD1" s="799"/>
      <c r="JAE1" s="799"/>
      <c r="JAF1" s="799"/>
      <c r="JAG1" s="799"/>
      <c r="JAH1" s="799"/>
      <c r="JAI1" s="799"/>
      <c r="JAJ1" s="799"/>
      <c r="JAK1" s="799"/>
      <c r="JAL1" s="799"/>
      <c r="JAM1" s="799"/>
      <c r="JAN1" s="799"/>
      <c r="JAO1" s="799"/>
      <c r="JAP1" s="799"/>
      <c r="JAQ1" s="799"/>
      <c r="JAR1" s="799"/>
      <c r="JAS1" s="799"/>
      <c r="JAT1" s="799"/>
      <c r="JAU1" s="799"/>
      <c r="JAV1" s="799"/>
      <c r="JAW1" s="799"/>
      <c r="JAX1" s="799"/>
      <c r="JAY1" s="799"/>
      <c r="JAZ1" s="799"/>
      <c r="JBA1" s="799"/>
      <c r="JBB1" s="799"/>
      <c r="JBC1" s="799"/>
      <c r="JBD1" s="799"/>
      <c r="JBE1" s="799"/>
      <c r="JBF1" s="799"/>
      <c r="JBG1" s="799"/>
      <c r="JBH1" s="799"/>
      <c r="JBI1" s="799"/>
      <c r="JBJ1" s="799"/>
      <c r="JBK1" s="799"/>
      <c r="JBL1" s="799"/>
      <c r="JBM1" s="799"/>
      <c r="JBN1" s="799"/>
      <c r="JBO1" s="799"/>
      <c r="JBP1" s="799"/>
      <c r="JBQ1" s="799"/>
      <c r="JBR1" s="799"/>
      <c r="JBS1" s="799"/>
      <c r="JBT1" s="799"/>
      <c r="JBU1" s="799"/>
      <c r="JBV1" s="799"/>
      <c r="JBW1" s="799"/>
      <c r="JBX1" s="799"/>
      <c r="JBY1" s="799"/>
      <c r="JBZ1" s="799"/>
      <c r="JCA1" s="799"/>
      <c r="JCB1" s="799"/>
      <c r="JCC1" s="799"/>
      <c r="JCD1" s="799"/>
      <c r="JCE1" s="799"/>
      <c r="JCF1" s="799"/>
      <c r="JCG1" s="799"/>
      <c r="JCH1" s="799"/>
      <c r="JCI1" s="799"/>
      <c r="JCJ1" s="799"/>
      <c r="JCK1" s="799"/>
      <c r="JCL1" s="799"/>
      <c r="JCM1" s="799"/>
      <c r="JCN1" s="799"/>
      <c r="JCO1" s="799"/>
      <c r="JCP1" s="799"/>
      <c r="JCQ1" s="799"/>
      <c r="JCR1" s="799"/>
      <c r="JCS1" s="799"/>
      <c r="JCT1" s="799"/>
      <c r="JCU1" s="799"/>
      <c r="JCV1" s="799"/>
      <c r="JCW1" s="799"/>
      <c r="JCX1" s="799"/>
      <c r="JCY1" s="799"/>
      <c r="JCZ1" s="799"/>
      <c r="JDA1" s="799"/>
      <c r="JDB1" s="799"/>
      <c r="JDC1" s="799"/>
      <c r="JDD1" s="799"/>
      <c r="JDE1" s="799"/>
      <c r="JDF1" s="799"/>
      <c r="JDG1" s="799"/>
      <c r="JDH1" s="799"/>
      <c r="JDI1" s="799"/>
      <c r="JDJ1" s="799"/>
      <c r="JDK1" s="799"/>
      <c r="JDL1" s="799"/>
      <c r="JDM1" s="799"/>
      <c r="JDN1" s="799"/>
      <c r="JDO1" s="799"/>
      <c r="JDP1" s="799"/>
      <c r="JDQ1" s="799"/>
      <c r="JDR1" s="799"/>
      <c r="JDS1" s="799"/>
      <c r="JDT1" s="799"/>
      <c r="JDU1" s="799"/>
      <c r="JDV1" s="799"/>
      <c r="JDW1" s="799"/>
      <c r="JDX1" s="799"/>
      <c r="JDY1" s="799"/>
      <c r="JDZ1" s="799"/>
      <c r="JEA1" s="799"/>
      <c r="JEB1" s="799"/>
      <c r="JEC1" s="799"/>
      <c r="JED1" s="799"/>
      <c r="JEE1" s="799"/>
      <c r="JEF1" s="799"/>
      <c r="JEG1" s="799"/>
      <c r="JEH1" s="799"/>
      <c r="JEI1" s="799"/>
      <c r="JEJ1" s="799"/>
      <c r="JEK1" s="799"/>
      <c r="JEL1" s="799"/>
      <c r="JEM1" s="799"/>
      <c r="JEN1" s="799"/>
      <c r="JEO1" s="799"/>
      <c r="JEP1" s="799"/>
      <c r="JEQ1" s="799"/>
      <c r="JER1" s="799"/>
      <c r="JES1" s="799"/>
      <c r="JET1" s="799"/>
      <c r="JEU1" s="799"/>
      <c r="JEV1" s="799"/>
      <c r="JEW1" s="799"/>
      <c r="JEX1" s="799"/>
      <c r="JEY1" s="799"/>
      <c r="JEZ1" s="799"/>
      <c r="JFA1" s="799"/>
      <c r="JFB1" s="799"/>
      <c r="JFC1" s="799"/>
      <c r="JFD1" s="799"/>
      <c r="JFE1" s="799"/>
      <c r="JFF1" s="799"/>
      <c r="JFG1" s="799"/>
      <c r="JFH1" s="799"/>
      <c r="JFI1" s="799"/>
      <c r="JFJ1" s="799"/>
      <c r="JFK1" s="799"/>
      <c r="JFL1" s="799"/>
      <c r="JFM1" s="799"/>
      <c r="JFN1" s="799"/>
      <c r="JFO1" s="799"/>
      <c r="JFP1" s="799"/>
      <c r="JFQ1" s="799"/>
      <c r="JFR1" s="799"/>
      <c r="JFS1" s="799"/>
      <c r="JFT1" s="799"/>
      <c r="JFU1" s="799"/>
      <c r="JFV1" s="799"/>
      <c r="JFW1" s="799"/>
      <c r="JFX1" s="799"/>
      <c r="JFY1" s="799"/>
      <c r="JFZ1" s="799"/>
      <c r="JGA1" s="799"/>
      <c r="JGB1" s="799"/>
      <c r="JGC1" s="799"/>
      <c r="JGD1" s="799"/>
      <c r="JGE1" s="799"/>
      <c r="JGF1" s="799"/>
      <c r="JGG1" s="799"/>
      <c r="JGH1" s="799"/>
      <c r="JGI1" s="799"/>
      <c r="JGJ1" s="799"/>
      <c r="JGK1" s="799"/>
      <c r="JGL1" s="799"/>
      <c r="JGM1" s="799"/>
      <c r="JGN1" s="799"/>
      <c r="JGO1" s="799"/>
      <c r="JGP1" s="799"/>
      <c r="JGQ1" s="799"/>
      <c r="JGR1" s="799"/>
      <c r="JGS1" s="799"/>
      <c r="JGT1" s="799"/>
      <c r="JGU1" s="799"/>
      <c r="JGV1" s="799"/>
      <c r="JGW1" s="799"/>
      <c r="JGX1" s="799"/>
      <c r="JGY1" s="799"/>
      <c r="JGZ1" s="799"/>
      <c r="JHA1" s="799"/>
      <c r="JHB1" s="799"/>
      <c r="JHC1" s="799"/>
      <c r="JHD1" s="799"/>
      <c r="JHE1" s="799"/>
      <c r="JHF1" s="799"/>
      <c r="JHG1" s="799"/>
      <c r="JHH1" s="799"/>
      <c r="JHI1" s="799"/>
      <c r="JHJ1" s="799"/>
      <c r="JHK1" s="799"/>
      <c r="JHL1" s="799"/>
      <c r="JHM1" s="799"/>
      <c r="JHN1" s="799"/>
      <c r="JHO1" s="799"/>
      <c r="JHP1" s="799"/>
      <c r="JHQ1" s="799"/>
      <c r="JHR1" s="799"/>
      <c r="JHS1" s="799"/>
      <c r="JHT1" s="799"/>
      <c r="JHU1" s="799"/>
      <c r="JHV1" s="799"/>
      <c r="JHW1" s="799"/>
      <c r="JHX1" s="799"/>
      <c r="JHY1" s="799"/>
      <c r="JHZ1" s="799"/>
      <c r="JIA1" s="799"/>
      <c r="JIB1" s="799"/>
      <c r="JIC1" s="799"/>
      <c r="JID1" s="799"/>
      <c r="JIE1" s="799"/>
      <c r="JIF1" s="799"/>
      <c r="JIG1" s="799"/>
      <c r="JIH1" s="799"/>
      <c r="JII1" s="799"/>
      <c r="JIJ1" s="799"/>
      <c r="JIK1" s="799"/>
      <c r="JIL1" s="799"/>
      <c r="JIM1" s="799"/>
      <c r="JIN1" s="799"/>
      <c r="JIO1" s="799"/>
      <c r="JIP1" s="799"/>
      <c r="JIQ1" s="799"/>
      <c r="JIR1" s="799"/>
      <c r="JIS1" s="799"/>
      <c r="JIT1" s="799"/>
      <c r="JIU1" s="799"/>
      <c r="JIV1" s="799"/>
      <c r="JIW1" s="799"/>
      <c r="JIX1" s="799"/>
      <c r="JIY1" s="799"/>
      <c r="JIZ1" s="799"/>
      <c r="JJA1" s="799"/>
      <c r="JJB1" s="799"/>
      <c r="JJC1" s="799"/>
      <c r="JJD1" s="799"/>
      <c r="JJE1" s="799"/>
      <c r="JJF1" s="799"/>
      <c r="JJG1" s="799"/>
      <c r="JJH1" s="799"/>
      <c r="JJI1" s="799"/>
      <c r="JJJ1" s="799"/>
      <c r="JJK1" s="799"/>
      <c r="JJL1" s="799"/>
      <c r="JJM1" s="799"/>
      <c r="JJN1" s="799"/>
      <c r="JJO1" s="799"/>
      <c r="JJP1" s="799"/>
      <c r="JJQ1" s="799"/>
      <c r="JJR1" s="799"/>
      <c r="JJS1" s="799"/>
      <c r="JJT1" s="799"/>
      <c r="JJU1" s="799"/>
      <c r="JJV1" s="799"/>
      <c r="JJW1" s="799"/>
      <c r="JJX1" s="799"/>
      <c r="JJY1" s="799"/>
      <c r="JJZ1" s="799"/>
      <c r="JKA1" s="799"/>
      <c r="JKB1" s="799"/>
      <c r="JKC1" s="799"/>
      <c r="JKD1" s="799"/>
      <c r="JKE1" s="799"/>
      <c r="JKF1" s="799"/>
      <c r="JKG1" s="799"/>
      <c r="JKH1" s="799"/>
      <c r="JKI1" s="799"/>
      <c r="JKJ1" s="799"/>
      <c r="JKK1" s="799"/>
      <c r="JKL1" s="799"/>
      <c r="JKM1" s="799"/>
      <c r="JKN1" s="799"/>
      <c r="JKO1" s="799"/>
      <c r="JKP1" s="799"/>
      <c r="JKQ1" s="799"/>
      <c r="JKR1" s="799"/>
      <c r="JKS1" s="799"/>
      <c r="JKT1" s="799"/>
      <c r="JKU1" s="799"/>
      <c r="JKV1" s="799"/>
      <c r="JKW1" s="799"/>
      <c r="JKX1" s="799"/>
      <c r="JKY1" s="799"/>
      <c r="JKZ1" s="799"/>
      <c r="JLA1" s="799"/>
      <c r="JLB1" s="799"/>
      <c r="JLC1" s="799"/>
      <c r="JLD1" s="799"/>
      <c r="JLE1" s="799"/>
      <c r="JLF1" s="799"/>
      <c r="JLG1" s="799"/>
      <c r="JLH1" s="799"/>
      <c r="JLI1" s="799"/>
      <c r="JLJ1" s="799"/>
      <c r="JLK1" s="799"/>
      <c r="JLL1" s="799"/>
      <c r="JLM1" s="799"/>
      <c r="JLN1" s="799"/>
      <c r="JLO1" s="799"/>
      <c r="JLP1" s="799"/>
      <c r="JLQ1" s="799"/>
      <c r="JLR1" s="799"/>
      <c r="JLS1" s="799"/>
      <c r="JLT1" s="799"/>
      <c r="JLU1" s="799"/>
      <c r="JLV1" s="799"/>
      <c r="JLW1" s="799"/>
      <c r="JLX1" s="799"/>
      <c r="JLY1" s="799"/>
      <c r="JLZ1" s="799"/>
      <c r="JMA1" s="799"/>
      <c r="JMB1" s="799"/>
      <c r="JMC1" s="799"/>
      <c r="JMD1" s="799"/>
      <c r="JME1" s="799"/>
      <c r="JMF1" s="799"/>
      <c r="JMG1" s="799"/>
      <c r="JMH1" s="799"/>
      <c r="JMI1" s="799"/>
      <c r="JMJ1" s="799"/>
      <c r="JMK1" s="799"/>
      <c r="JML1" s="799"/>
      <c r="JMM1" s="799"/>
      <c r="JMN1" s="799"/>
      <c r="JMO1" s="799"/>
      <c r="JMP1" s="799"/>
      <c r="JMQ1" s="799"/>
      <c r="JMR1" s="799"/>
      <c r="JMS1" s="799"/>
      <c r="JMT1" s="799"/>
      <c r="JMU1" s="799"/>
      <c r="JMV1" s="799"/>
      <c r="JMW1" s="799"/>
      <c r="JMX1" s="799"/>
      <c r="JMY1" s="799"/>
      <c r="JMZ1" s="799"/>
      <c r="JNA1" s="799"/>
      <c r="JNB1" s="799"/>
      <c r="JNC1" s="799"/>
      <c r="JND1" s="799"/>
      <c r="JNE1" s="799"/>
      <c r="JNF1" s="799"/>
      <c r="JNG1" s="799"/>
      <c r="JNH1" s="799"/>
      <c r="JNI1" s="799"/>
      <c r="JNJ1" s="799"/>
      <c r="JNK1" s="799"/>
      <c r="JNL1" s="799"/>
      <c r="JNM1" s="799"/>
      <c r="JNN1" s="799"/>
      <c r="JNO1" s="799"/>
      <c r="JNP1" s="799"/>
      <c r="JNQ1" s="799"/>
      <c r="JNR1" s="799"/>
      <c r="JNS1" s="799"/>
      <c r="JNT1" s="799"/>
      <c r="JNU1" s="799"/>
      <c r="JNV1" s="799"/>
      <c r="JNW1" s="799"/>
      <c r="JNX1" s="799"/>
      <c r="JNY1" s="799"/>
      <c r="JNZ1" s="799"/>
      <c r="JOA1" s="799"/>
      <c r="JOB1" s="799"/>
      <c r="JOC1" s="799"/>
      <c r="JOD1" s="799"/>
      <c r="JOE1" s="799"/>
      <c r="JOF1" s="799"/>
      <c r="JOG1" s="799"/>
      <c r="JOH1" s="799"/>
      <c r="JOI1" s="799"/>
      <c r="JOJ1" s="799"/>
      <c r="JOK1" s="799"/>
      <c r="JOL1" s="799"/>
      <c r="JOM1" s="799"/>
      <c r="JON1" s="799"/>
      <c r="JOO1" s="799"/>
      <c r="JOP1" s="799"/>
      <c r="JOQ1" s="799"/>
      <c r="JOR1" s="799"/>
      <c r="JOS1" s="799"/>
      <c r="JOT1" s="799"/>
      <c r="JOU1" s="799"/>
      <c r="JOV1" s="799"/>
      <c r="JOW1" s="799"/>
      <c r="JOX1" s="799"/>
      <c r="JOY1" s="799"/>
      <c r="JOZ1" s="799"/>
      <c r="JPA1" s="799"/>
      <c r="JPB1" s="799"/>
      <c r="JPC1" s="799"/>
      <c r="JPD1" s="799"/>
      <c r="JPE1" s="799"/>
      <c r="JPF1" s="799"/>
      <c r="JPG1" s="799"/>
      <c r="JPH1" s="799"/>
      <c r="JPI1" s="799"/>
      <c r="JPJ1" s="799"/>
      <c r="JPK1" s="799"/>
      <c r="JPL1" s="799"/>
      <c r="JPM1" s="799"/>
      <c r="JPN1" s="799"/>
      <c r="JPO1" s="799"/>
      <c r="JPP1" s="799"/>
      <c r="JPQ1" s="799"/>
      <c r="JPR1" s="799"/>
      <c r="JPS1" s="799"/>
      <c r="JPT1" s="799"/>
      <c r="JPU1" s="799"/>
      <c r="JPV1" s="799"/>
      <c r="JPW1" s="799"/>
      <c r="JPX1" s="799"/>
      <c r="JPY1" s="799"/>
      <c r="JPZ1" s="799"/>
      <c r="JQA1" s="799"/>
      <c r="JQB1" s="799"/>
      <c r="JQC1" s="799"/>
      <c r="JQD1" s="799"/>
      <c r="JQE1" s="799"/>
      <c r="JQF1" s="799"/>
      <c r="JQG1" s="799"/>
      <c r="JQH1" s="799"/>
      <c r="JQI1" s="799"/>
      <c r="JQJ1" s="799"/>
      <c r="JQK1" s="799"/>
      <c r="JQL1" s="799"/>
      <c r="JQM1" s="799"/>
      <c r="JQN1" s="799"/>
      <c r="JQO1" s="799"/>
      <c r="JQP1" s="799"/>
      <c r="JQQ1" s="799"/>
      <c r="JQR1" s="799"/>
      <c r="JQS1" s="799"/>
      <c r="JQT1" s="799"/>
      <c r="JQU1" s="799"/>
      <c r="JQV1" s="799"/>
      <c r="JQW1" s="799"/>
      <c r="JQX1" s="799"/>
      <c r="JQY1" s="799"/>
      <c r="JQZ1" s="799"/>
      <c r="JRA1" s="799"/>
      <c r="JRB1" s="799"/>
      <c r="JRC1" s="799"/>
      <c r="JRD1" s="799"/>
      <c r="JRE1" s="799"/>
      <c r="JRF1" s="799"/>
      <c r="JRG1" s="799"/>
      <c r="JRH1" s="799"/>
      <c r="JRI1" s="799"/>
      <c r="JRJ1" s="799"/>
      <c r="JRK1" s="799"/>
      <c r="JRL1" s="799"/>
      <c r="JRM1" s="799"/>
      <c r="JRN1" s="799"/>
      <c r="JRO1" s="799"/>
      <c r="JRP1" s="799"/>
      <c r="JRQ1" s="799"/>
      <c r="JRR1" s="799"/>
      <c r="JRS1" s="799"/>
      <c r="JRT1" s="799"/>
      <c r="JRU1" s="799"/>
      <c r="JRV1" s="799"/>
      <c r="JRW1" s="799"/>
      <c r="JRX1" s="799"/>
      <c r="JRY1" s="799"/>
      <c r="JRZ1" s="799"/>
      <c r="JSA1" s="799"/>
      <c r="JSB1" s="799"/>
      <c r="JSC1" s="799"/>
      <c r="JSD1" s="799"/>
      <c r="JSE1" s="799"/>
      <c r="JSF1" s="799"/>
      <c r="JSG1" s="799"/>
      <c r="JSH1" s="799"/>
      <c r="JSI1" s="799"/>
      <c r="JSJ1" s="799"/>
      <c r="JSK1" s="799"/>
      <c r="JSL1" s="799"/>
      <c r="JSM1" s="799"/>
      <c r="JSN1" s="799"/>
      <c r="JSO1" s="799"/>
      <c r="JSP1" s="799"/>
      <c r="JSQ1" s="799"/>
      <c r="JSR1" s="799"/>
      <c r="JSS1" s="799"/>
      <c r="JST1" s="799"/>
      <c r="JSU1" s="799"/>
      <c r="JSV1" s="799"/>
      <c r="JSW1" s="799"/>
      <c r="JSX1" s="799"/>
      <c r="JSY1" s="799"/>
      <c r="JSZ1" s="799"/>
      <c r="JTA1" s="799"/>
      <c r="JTB1" s="799"/>
      <c r="JTC1" s="799"/>
      <c r="JTD1" s="799"/>
      <c r="JTE1" s="799"/>
      <c r="JTF1" s="799"/>
      <c r="JTG1" s="799"/>
      <c r="JTH1" s="799"/>
      <c r="JTI1" s="799"/>
      <c r="JTJ1" s="799"/>
      <c r="JTK1" s="799"/>
      <c r="JTL1" s="799"/>
      <c r="JTM1" s="799"/>
      <c r="JTN1" s="799"/>
      <c r="JTO1" s="799"/>
      <c r="JTP1" s="799"/>
      <c r="JTQ1" s="799"/>
      <c r="JTR1" s="799"/>
      <c r="JTS1" s="799"/>
      <c r="JTT1" s="799"/>
      <c r="JTU1" s="799"/>
      <c r="JTV1" s="799"/>
      <c r="JTW1" s="799"/>
      <c r="JTX1" s="799"/>
      <c r="JTY1" s="799"/>
      <c r="JTZ1" s="799"/>
      <c r="JUA1" s="799"/>
      <c r="JUB1" s="799"/>
      <c r="JUC1" s="799"/>
      <c r="JUD1" s="799"/>
      <c r="JUE1" s="799"/>
      <c r="JUF1" s="799"/>
      <c r="JUG1" s="799"/>
      <c r="JUH1" s="799"/>
      <c r="JUI1" s="799"/>
      <c r="JUJ1" s="799"/>
      <c r="JUK1" s="799"/>
      <c r="JUL1" s="799"/>
      <c r="JUM1" s="799"/>
      <c r="JUN1" s="799"/>
      <c r="JUO1" s="799"/>
      <c r="JUP1" s="799"/>
      <c r="JUQ1" s="799"/>
      <c r="JUR1" s="799"/>
      <c r="JUS1" s="799"/>
      <c r="JUT1" s="799"/>
      <c r="JUU1" s="799"/>
      <c r="JUV1" s="799"/>
      <c r="JUW1" s="799"/>
      <c r="JUX1" s="799"/>
      <c r="JUY1" s="799"/>
      <c r="JUZ1" s="799"/>
      <c r="JVA1" s="799"/>
      <c r="JVB1" s="799"/>
      <c r="JVC1" s="799"/>
      <c r="JVD1" s="799"/>
      <c r="JVE1" s="799"/>
      <c r="JVF1" s="799"/>
      <c r="JVG1" s="799"/>
      <c r="JVH1" s="799"/>
      <c r="JVI1" s="799"/>
      <c r="JVJ1" s="799"/>
      <c r="JVK1" s="799"/>
      <c r="JVL1" s="799"/>
      <c r="JVM1" s="799"/>
      <c r="JVN1" s="799"/>
      <c r="JVO1" s="799"/>
      <c r="JVP1" s="799"/>
      <c r="JVQ1" s="799"/>
      <c r="JVR1" s="799"/>
      <c r="JVS1" s="799"/>
      <c r="JVT1" s="799"/>
      <c r="JVU1" s="799"/>
      <c r="JVV1" s="799"/>
      <c r="JVW1" s="799"/>
      <c r="JVX1" s="799"/>
      <c r="JVY1" s="799"/>
      <c r="JVZ1" s="799"/>
      <c r="JWA1" s="799"/>
      <c r="JWB1" s="799"/>
      <c r="JWC1" s="799"/>
      <c r="JWD1" s="799"/>
      <c r="JWE1" s="799"/>
      <c r="JWF1" s="799"/>
      <c r="JWG1" s="799"/>
      <c r="JWH1" s="799"/>
      <c r="JWI1" s="799"/>
      <c r="JWJ1" s="799"/>
      <c r="JWK1" s="799"/>
      <c r="JWL1" s="799"/>
      <c r="JWM1" s="799"/>
      <c r="JWN1" s="799"/>
      <c r="JWO1" s="799"/>
      <c r="JWP1" s="799"/>
      <c r="JWQ1" s="799"/>
      <c r="JWR1" s="799"/>
      <c r="JWS1" s="799"/>
      <c r="JWT1" s="799"/>
      <c r="JWU1" s="799"/>
      <c r="JWV1" s="799"/>
      <c r="JWW1" s="799"/>
      <c r="JWX1" s="799"/>
      <c r="JWY1" s="799"/>
      <c r="JWZ1" s="799"/>
      <c r="JXA1" s="799"/>
      <c r="JXB1" s="799"/>
      <c r="JXC1" s="799"/>
      <c r="JXD1" s="799"/>
      <c r="JXE1" s="799"/>
      <c r="JXF1" s="799"/>
      <c r="JXG1" s="799"/>
      <c r="JXH1" s="799"/>
      <c r="JXI1" s="799"/>
      <c r="JXJ1" s="799"/>
      <c r="JXK1" s="799"/>
      <c r="JXL1" s="799"/>
      <c r="JXM1" s="799"/>
      <c r="JXN1" s="799"/>
      <c r="JXO1" s="799"/>
      <c r="JXP1" s="799"/>
      <c r="JXQ1" s="799"/>
      <c r="JXR1" s="799"/>
      <c r="JXS1" s="799"/>
      <c r="JXT1" s="799"/>
      <c r="JXU1" s="799"/>
      <c r="JXV1" s="799"/>
      <c r="JXW1" s="799"/>
      <c r="JXX1" s="799"/>
      <c r="JXY1" s="799"/>
      <c r="JXZ1" s="799"/>
      <c r="JYA1" s="799"/>
      <c r="JYB1" s="799"/>
      <c r="JYC1" s="799"/>
      <c r="JYD1" s="799"/>
      <c r="JYE1" s="799"/>
      <c r="JYF1" s="799"/>
      <c r="JYG1" s="799"/>
      <c r="JYH1" s="799"/>
      <c r="JYI1" s="799"/>
      <c r="JYJ1" s="799"/>
      <c r="JYK1" s="799"/>
      <c r="JYL1" s="799"/>
      <c r="JYM1" s="799"/>
      <c r="JYN1" s="799"/>
      <c r="JYO1" s="799"/>
      <c r="JYP1" s="799"/>
      <c r="JYQ1" s="799"/>
      <c r="JYR1" s="799"/>
      <c r="JYS1" s="799"/>
      <c r="JYT1" s="799"/>
      <c r="JYU1" s="799"/>
      <c r="JYV1" s="799"/>
      <c r="JYW1" s="799"/>
      <c r="JYX1" s="799"/>
      <c r="JYY1" s="799"/>
      <c r="JYZ1" s="799"/>
      <c r="JZA1" s="799"/>
      <c r="JZB1" s="799"/>
      <c r="JZC1" s="799"/>
      <c r="JZD1" s="799"/>
      <c r="JZE1" s="799"/>
      <c r="JZF1" s="799"/>
      <c r="JZG1" s="799"/>
      <c r="JZH1" s="799"/>
      <c r="JZI1" s="799"/>
      <c r="JZJ1" s="799"/>
      <c r="JZK1" s="799"/>
      <c r="JZL1" s="799"/>
      <c r="JZM1" s="799"/>
      <c r="JZN1" s="799"/>
      <c r="JZO1" s="799"/>
      <c r="JZP1" s="799"/>
      <c r="JZQ1" s="799"/>
      <c r="JZR1" s="799"/>
      <c r="JZS1" s="799"/>
      <c r="JZT1" s="799"/>
      <c r="JZU1" s="799"/>
      <c r="JZV1" s="799"/>
      <c r="JZW1" s="799"/>
      <c r="JZX1" s="799"/>
      <c r="JZY1" s="799"/>
      <c r="JZZ1" s="799"/>
      <c r="KAA1" s="799"/>
      <c r="KAB1" s="799"/>
      <c r="KAC1" s="799"/>
      <c r="KAD1" s="799"/>
      <c r="KAE1" s="799"/>
      <c r="KAF1" s="799"/>
      <c r="KAG1" s="799"/>
      <c r="KAH1" s="799"/>
      <c r="KAI1" s="799"/>
      <c r="KAJ1" s="799"/>
      <c r="KAK1" s="799"/>
      <c r="KAL1" s="799"/>
      <c r="KAM1" s="799"/>
      <c r="KAN1" s="799"/>
      <c r="KAO1" s="799"/>
      <c r="KAP1" s="799"/>
      <c r="KAQ1" s="799"/>
      <c r="KAR1" s="799"/>
      <c r="KAS1" s="799"/>
      <c r="KAT1" s="799"/>
      <c r="KAU1" s="799"/>
      <c r="KAV1" s="799"/>
      <c r="KAW1" s="799"/>
      <c r="KAX1" s="799"/>
      <c r="KAY1" s="799"/>
      <c r="KAZ1" s="799"/>
      <c r="KBA1" s="799"/>
      <c r="KBB1" s="799"/>
      <c r="KBC1" s="799"/>
      <c r="KBD1" s="799"/>
      <c r="KBE1" s="799"/>
      <c r="KBF1" s="799"/>
      <c r="KBG1" s="799"/>
      <c r="KBH1" s="799"/>
      <c r="KBI1" s="799"/>
      <c r="KBJ1" s="799"/>
      <c r="KBK1" s="799"/>
      <c r="KBL1" s="799"/>
      <c r="KBM1" s="799"/>
      <c r="KBN1" s="799"/>
      <c r="KBO1" s="799"/>
      <c r="KBP1" s="799"/>
      <c r="KBQ1" s="799"/>
      <c r="KBR1" s="799"/>
      <c r="KBS1" s="799"/>
      <c r="KBT1" s="799"/>
      <c r="KBU1" s="799"/>
      <c r="KBV1" s="799"/>
      <c r="KBW1" s="799"/>
      <c r="KBX1" s="799"/>
      <c r="KBY1" s="799"/>
      <c r="KBZ1" s="799"/>
      <c r="KCA1" s="799"/>
      <c r="KCB1" s="799"/>
      <c r="KCC1" s="799"/>
      <c r="KCD1" s="799"/>
      <c r="KCE1" s="799"/>
      <c r="KCF1" s="799"/>
      <c r="KCG1" s="799"/>
      <c r="KCH1" s="799"/>
      <c r="KCI1" s="799"/>
      <c r="KCJ1" s="799"/>
      <c r="KCK1" s="799"/>
      <c r="KCL1" s="799"/>
      <c r="KCM1" s="799"/>
      <c r="KCN1" s="799"/>
      <c r="KCO1" s="799"/>
      <c r="KCP1" s="799"/>
      <c r="KCQ1" s="799"/>
      <c r="KCR1" s="799"/>
      <c r="KCS1" s="799"/>
      <c r="KCT1" s="799"/>
      <c r="KCU1" s="799"/>
      <c r="KCV1" s="799"/>
      <c r="KCW1" s="799"/>
      <c r="KCX1" s="799"/>
      <c r="KCY1" s="799"/>
      <c r="KCZ1" s="799"/>
      <c r="KDA1" s="799"/>
      <c r="KDB1" s="799"/>
      <c r="KDC1" s="799"/>
      <c r="KDD1" s="799"/>
      <c r="KDE1" s="799"/>
      <c r="KDF1" s="799"/>
      <c r="KDG1" s="799"/>
      <c r="KDH1" s="799"/>
      <c r="KDI1" s="799"/>
      <c r="KDJ1" s="799"/>
      <c r="KDK1" s="799"/>
      <c r="KDL1" s="799"/>
      <c r="KDM1" s="799"/>
      <c r="KDN1" s="799"/>
      <c r="KDO1" s="799"/>
      <c r="KDP1" s="799"/>
      <c r="KDQ1" s="799"/>
      <c r="KDR1" s="799"/>
      <c r="KDS1" s="799"/>
      <c r="KDT1" s="799"/>
      <c r="KDU1" s="799"/>
      <c r="KDV1" s="799"/>
      <c r="KDW1" s="799"/>
      <c r="KDX1" s="799"/>
      <c r="KDY1" s="799"/>
      <c r="KDZ1" s="799"/>
      <c r="KEA1" s="799"/>
      <c r="KEB1" s="799"/>
      <c r="KEC1" s="799"/>
      <c r="KED1" s="799"/>
      <c r="KEE1" s="799"/>
      <c r="KEF1" s="799"/>
      <c r="KEG1" s="799"/>
      <c r="KEH1" s="799"/>
      <c r="KEI1" s="799"/>
      <c r="KEJ1" s="799"/>
      <c r="KEK1" s="799"/>
      <c r="KEL1" s="799"/>
      <c r="KEM1" s="799"/>
      <c r="KEN1" s="799"/>
      <c r="KEO1" s="799"/>
      <c r="KEP1" s="799"/>
      <c r="KEQ1" s="799"/>
      <c r="KER1" s="799"/>
      <c r="KES1" s="799"/>
      <c r="KET1" s="799"/>
      <c r="KEU1" s="799"/>
      <c r="KEV1" s="799"/>
      <c r="KEW1" s="799"/>
      <c r="KEX1" s="799"/>
      <c r="KEY1" s="799"/>
      <c r="KEZ1" s="799"/>
      <c r="KFA1" s="799"/>
      <c r="KFB1" s="799"/>
      <c r="KFC1" s="799"/>
      <c r="KFD1" s="799"/>
      <c r="KFE1" s="799"/>
      <c r="KFF1" s="799"/>
      <c r="KFG1" s="799"/>
      <c r="KFH1" s="799"/>
      <c r="KFI1" s="799"/>
      <c r="KFJ1" s="799"/>
      <c r="KFK1" s="799"/>
      <c r="KFL1" s="799"/>
      <c r="KFM1" s="799"/>
      <c r="KFN1" s="799"/>
      <c r="KFO1" s="799"/>
      <c r="KFP1" s="799"/>
      <c r="KFQ1" s="799"/>
      <c r="KFR1" s="799"/>
      <c r="KFS1" s="799"/>
      <c r="KFT1" s="799"/>
      <c r="KFU1" s="799"/>
      <c r="KFV1" s="799"/>
      <c r="KFW1" s="799"/>
      <c r="KFX1" s="799"/>
      <c r="KFY1" s="799"/>
      <c r="KFZ1" s="799"/>
      <c r="KGA1" s="799"/>
      <c r="KGB1" s="799"/>
      <c r="KGC1" s="799"/>
      <c r="KGD1" s="799"/>
      <c r="KGE1" s="799"/>
      <c r="KGF1" s="799"/>
      <c r="KGG1" s="799"/>
      <c r="KGH1" s="799"/>
      <c r="KGI1" s="799"/>
      <c r="KGJ1" s="799"/>
      <c r="KGK1" s="799"/>
      <c r="KGL1" s="799"/>
      <c r="KGM1" s="799"/>
      <c r="KGN1" s="799"/>
      <c r="KGO1" s="799"/>
      <c r="KGP1" s="799"/>
      <c r="KGQ1" s="799"/>
      <c r="KGR1" s="799"/>
      <c r="KGS1" s="799"/>
      <c r="KGT1" s="799"/>
      <c r="KGU1" s="799"/>
      <c r="KGV1" s="799"/>
      <c r="KGW1" s="799"/>
      <c r="KGX1" s="799"/>
      <c r="KGY1" s="799"/>
      <c r="KGZ1" s="799"/>
      <c r="KHA1" s="799"/>
      <c r="KHB1" s="799"/>
      <c r="KHC1" s="799"/>
      <c r="KHD1" s="799"/>
      <c r="KHE1" s="799"/>
      <c r="KHF1" s="799"/>
      <c r="KHG1" s="799"/>
      <c r="KHH1" s="799"/>
      <c r="KHI1" s="799"/>
      <c r="KHJ1" s="799"/>
      <c r="KHK1" s="799"/>
      <c r="KHL1" s="799"/>
      <c r="KHM1" s="799"/>
      <c r="KHN1" s="799"/>
      <c r="KHO1" s="799"/>
      <c r="KHP1" s="799"/>
      <c r="KHQ1" s="799"/>
      <c r="KHR1" s="799"/>
      <c r="KHS1" s="799"/>
      <c r="KHT1" s="799"/>
      <c r="KHU1" s="799"/>
      <c r="KHV1" s="799"/>
      <c r="KHW1" s="799"/>
      <c r="KHX1" s="799"/>
      <c r="KHY1" s="799"/>
      <c r="KHZ1" s="799"/>
      <c r="KIA1" s="799"/>
      <c r="KIB1" s="799"/>
      <c r="KIC1" s="799"/>
      <c r="KID1" s="799"/>
      <c r="KIE1" s="799"/>
      <c r="KIF1" s="799"/>
      <c r="KIG1" s="799"/>
      <c r="KIH1" s="799"/>
      <c r="KII1" s="799"/>
      <c r="KIJ1" s="799"/>
      <c r="KIK1" s="799"/>
      <c r="KIL1" s="799"/>
      <c r="KIM1" s="799"/>
      <c r="KIN1" s="799"/>
      <c r="KIO1" s="799"/>
      <c r="KIP1" s="799"/>
      <c r="KIQ1" s="799"/>
      <c r="KIR1" s="799"/>
      <c r="KIS1" s="799"/>
      <c r="KIT1" s="799"/>
      <c r="KIU1" s="799"/>
      <c r="KIV1" s="799"/>
      <c r="KIW1" s="799"/>
      <c r="KIX1" s="799"/>
      <c r="KIY1" s="799"/>
      <c r="KIZ1" s="799"/>
      <c r="KJA1" s="799"/>
      <c r="KJB1" s="799"/>
      <c r="KJC1" s="799"/>
      <c r="KJD1" s="799"/>
      <c r="KJE1" s="799"/>
      <c r="KJF1" s="799"/>
      <c r="KJG1" s="799"/>
      <c r="KJH1" s="799"/>
      <c r="KJI1" s="799"/>
      <c r="KJJ1" s="799"/>
      <c r="KJK1" s="799"/>
      <c r="KJL1" s="799"/>
      <c r="KJM1" s="799"/>
      <c r="KJN1" s="799"/>
      <c r="KJO1" s="799"/>
      <c r="KJP1" s="799"/>
      <c r="KJQ1" s="799"/>
      <c r="KJR1" s="799"/>
      <c r="KJS1" s="799"/>
      <c r="KJT1" s="799"/>
      <c r="KJU1" s="799"/>
      <c r="KJV1" s="799"/>
      <c r="KJW1" s="799"/>
      <c r="KJX1" s="799"/>
      <c r="KJY1" s="799"/>
      <c r="KJZ1" s="799"/>
      <c r="KKA1" s="799"/>
      <c r="KKB1" s="799"/>
      <c r="KKC1" s="799"/>
      <c r="KKD1" s="799"/>
      <c r="KKE1" s="799"/>
      <c r="KKF1" s="799"/>
      <c r="KKG1" s="799"/>
      <c r="KKH1" s="799"/>
      <c r="KKI1" s="799"/>
      <c r="KKJ1" s="799"/>
      <c r="KKK1" s="799"/>
      <c r="KKL1" s="799"/>
      <c r="KKM1" s="799"/>
      <c r="KKN1" s="799"/>
      <c r="KKO1" s="799"/>
      <c r="KKP1" s="799"/>
      <c r="KKQ1" s="799"/>
      <c r="KKR1" s="799"/>
      <c r="KKS1" s="799"/>
      <c r="KKT1" s="799"/>
      <c r="KKU1" s="799"/>
      <c r="KKV1" s="799"/>
      <c r="KKW1" s="799"/>
      <c r="KKX1" s="799"/>
      <c r="KKY1" s="799"/>
      <c r="KKZ1" s="799"/>
      <c r="KLA1" s="799"/>
      <c r="KLB1" s="799"/>
      <c r="KLC1" s="799"/>
      <c r="KLD1" s="799"/>
      <c r="KLE1" s="799"/>
      <c r="KLF1" s="799"/>
      <c r="KLG1" s="799"/>
      <c r="KLH1" s="799"/>
      <c r="KLI1" s="799"/>
      <c r="KLJ1" s="799"/>
      <c r="KLK1" s="799"/>
      <c r="KLL1" s="799"/>
      <c r="KLM1" s="799"/>
      <c r="KLN1" s="799"/>
      <c r="KLO1" s="799"/>
      <c r="KLP1" s="799"/>
      <c r="KLQ1" s="799"/>
      <c r="KLR1" s="799"/>
      <c r="KLS1" s="799"/>
      <c r="KLT1" s="799"/>
      <c r="KLU1" s="799"/>
      <c r="KLV1" s="799"/>
      <c r="KLW1" s="799"/>
      <c r="KLX1" s="799"/>
      <c r="KLY1" s="799"/>
      <c r="KLZ1" s="799"/>
      <c r="KMA1" s="799"/>
      <c r="KMB1" s="799"/>
      <c r="KMC1" s="799"/>
      <c r="KMD1" s="799"/>
      <c r="KME1" s="799"/>
      <c r="KMF1" s="799"/>
      <c r="KMG1" s="799"/>
      <c r="KMH1" s="799"/>
      <c r="KMI1" s="799"/>
      <c r="KMJ1" s="799"/>
      <c r="KMK1" s="799"/>
      <c r="KML1" s="799"/>
      <c r="KMM1" s="799"/>
      <c r="KMN1" s="799"/>
      <c r="KMO1" s="799"/>
      <c r="KMP1" s="799"/>
      <c r="KMQ1" s="799"/>
      <c r="KMR1" s="799"/>
      <c r="KMS1" s="799"/>
      <c r="KMT1" s="799"/>
      <c r="KMU1" s="799"/>
      <c r="KMV1" s="799"/>
      <c r="KMW1" s="799"/>
      <c r="KMX1" s="799"/>
      <c r="KMY1" s="799"/>
      <c r="KMZ1" s="799"/>
      <c r="KNA1" s="799"/>
      <c r="KNB1" s="799"/>
      <c r="KNC1" s="799"/>
      <c r="KND1" s="799"/>
      <c r="KNE1" s="799"/>
      <c r="KNF1" s="799"/>
      <c r="KNG1" s="799"/>
      <c r="KNH1" s="799"/>
      <c r="KNI1" s="799"/>
      <c r="KNJ1" s="799"/>
      <c r="KNK1" s="799"/>
      <c r="KNL1" s="799"/>
      <c r="KNM1" s="799"/>
      <c r="KNN1" s="799"/>
      <c r="KNO1" s="799"/>
      <c r="KNP1" s="799"/>
      <c r="KNQ1" s="799"/>
      <c r="KNR1" s="799"/>
      <c r="KNS1" s="799"/>
      <c r="KNT1" s="799"/>
      <c r="KNU1" s="799"/>
      <c r="KNV1" s="799"/>
      <c r="KNW1" s="799"/>
      <c r="KNX1" s="799"/>
      <c r="KNY1" s="799"/>
      <c r="KNZ1" s="799"/>
      <c r="KOA1" s="799"/>
      <c r="KOB1" s="799"/>
      <c r="KOC1" s="799"/>
      <c r="KOD1" s="799"/>
      <c r="KOE1" s="799"/>
      <c r="KOF1" s="799"/>
      <c r="KOG1" s="799"/>
      <c r="KOH1" s="799"/>
      <c r="KOI1" s="799"/>
      <c r="KOJ1" s="799"/>
      <c r="KOK1" s="799"/>
      <c r="KOL1" s="799"/>
      <c r="KOM1" s="799"/>
      <c r="KON1" s="799"/>
      <c r="KOO1" s="799"/>
      <c r="KOP1" s="799"/>
      <c r="KOQ1" s="799"/>
      <c r="KOR1" s="799"/>
      <c r="KOS1" s="799"/>
      <c r="KOT1" s="799"/>
      <c r="KOU1" s="799"/>
      <c r="KOV1" s="799"/>
      <c r="KOW1" s="799"/>
      <c r="KOX1" s="799"/>
      <c r="KOY1" s="799"/>
      <c r="KOZ1" s="799"/>
      <c r="KPA1" s="799"/>
      <c r="KPB1" s="799"/>
      <c r="KPC1" s="799"/>
      <c r="KPD1" s="799"/>
      <c r="KPE1" s="799"/>
      <c r="KPF1" s="799"/>
      <c r="KPG1" s="799"/>
      <c r="KPH1" s="799"/>
      <c r="KPI1" s="799"/>
      <c r="KPJ1" s="799"/>
      <c r="KPK1" s="799"/>
      <c r="KPL1" s="799"/>
      <c r="KPM1" s="799"/>
      <c r="KPN1" s="799"/>
      <c r="KPO1" s="799"/>
      <c r="KPP1" s="799"/>
      <c r="KPQ1" s="799"/>
      <c r="KPR1" s="799"/>
      <c r="KPS1" s="799"/>
      <c r="KPT1" s="799"/>
      <c r="KPU1" s="799"/>
      <c r="KPV1" s="799"/>
      <c r="KPW1" s="799"/>
      <c r="KPX1" s="799"/>
      <c r="KPY1" s="799"/>
      <c r="KPZ1" s="799"/>
      <c r="KQA1" s="799"/>
      <c r="KQB1" s="799"/>
      <c r="KQC1" s="799"/>
      <c r="KQD1" s="799"/>
      <c r="KQE1" s="799"/>
      <c r="KQF1" s="799"/>
      <c r="KQG1" s="799"/>
      <c r="KQH1" s="799"/>
      <c r="KQI1" s="799"/>
      <c r="KQJ1" s="799"/>
      <c r="KQK1" s="799"/>
      <c r="KQL1" s="799"/>
      <c r="KQM1" s="799"/>
      <c r="KQN1" s="799"/>
      <c r="KQO1" s="799"/>
      <c r="KQP1" s="799"/>
      <c r="KQQ1" s="799"/>
      <c r="KQR1" s="799"/>
      <c r="KQS1" s="799"/>
      <c r="KQT1" s="799"/>
      <c r="KQU1" s="799"/>
      <c r="KQV1" s="799"/>
      <c r="KQW1" s="799"/>
      <c r="KQX1" s="799"/>
      <c r="KQY1" s="799"/>
      <c r="KQZ1" s="799"/>
      <c r="KRA1" s="799"/>
      <c r="KRB1" s="799"/>
      <c r="KRC1" s="799"/>
      <c r="KRD1" s="799"/>
      <c r="KRE1" s="799"/>
      <c r="KRF1" s="799"/>
      <c r="KRG1" s="799"/>
      <c r="KRH1" s="799"/>
      <c r="KRI1" s="799"/>
      <c r="KRJ1" s="799"/>
      <c r="KRK1" s="799"/>
      <c r="KRL1" s="799"/>
      <c r="KRM1" s="799"/>
      <c r="KRN1" s="799"/>
      <c r="KRO1" s="799"/>
      <c r="KRP1" s="799"/>
      <c r="KRQ1" s="799"/>
      <c r="KRR1" s="799"/>
      <c r="KRS1" s="799"/>
      <c r="KRT1" s="799"/>
      <c r="KRU1" s="799"/>
      <c r="KRV1" s="799"/>
      <c r="KRW1" s="799"/>
      <c r="KRX1" s="799"/>
      <c r="KRY1" s="799"/>
      <c r="KRZ1" s="799"/>
      <c r="KSA1" s="799"/>
      <c r="KSB1" s="799"/>
      <c r="KSC1" s="799"/>
      <c r="KSD1" s="799"/>
      <c r="KSE1" s="799"/>
      <c r="KSF1" s="799"/>
      <c r="KSG1" s="799"/>
      <c r="KSH1" s="799"/>
      <c r="KSI1" s="799"/>
      <c r="KSJ1" s="799"/>
      <c r="KSK1" s="799"/>
      <c r="KSL1" s="799"/>
      <c r="KSM1" s="799"/>
      <c r="KSN1" s="799"/>
      <c r="KSO1" s="799"/>
      <c r="KSP1" s="799"/>
      <c r="KSQ1" s="799"/>
      <c r="KSR1" s="799"/>
      <c r="KSS1" s="799"/>
      <c r="KST1" s="799"/>
      <c r="KSU1" s="799"/>
      <c r="KSV1" s="799"/>
      <c r="KSW1" s="799"/>
      <c r="KSX1" s="799"/>
      <c r="KSY1" s="799"/>
      <c r="KSZ1" s="799"/>
      <c r="KTA1" s="799"/>
      <c r="KTB1" s="799"/>
      <c r="KTC1" s="799"/>
      <c r="KTD1" s="799"/>
      <c r="KTE1" s="799"/>
      <c r="KTF1" s="799"/>
      <c r="KTG1" s="799"/>
      <c r="KTH1" s="799"/>
      <c r="KTI1" s="799"/>
      <c r="KTJ1" s="799"/>
      <c r="KTK1" s="799"/>
      <c r="KTL1" s="799"/>
      <c r="KTM1" s="799"/>
      <c r="KTN1" s="799"/>
      <c r="KTO1" s="799"/>
      <c r="KTP1" s="799"/>
      <c r="KTQ1" s="799"/>
      <c r="KTR1" s="799"/>
      <c r="KTS1" s="799"/>
      <c r="KTT1" s="799"/>
      <c r="KTU1" s="799"/>
      <c r="KTV1" s="799"/>
      <c r="KTW1" s="799"/>
      <c r="KTX1" s="799"/>
      <c r="KTY1" s="799"/>
      <c r="KTZ1" s="799"/>
      <c r="KUA1" s="799"/>
      <c r="KUB1" s="799"/>
      <c r="KUC1" s="799"/>
      <c r="KUD1" s="799"/>
      <c r="KUE1" s="799"/>
      <c r="KUF1" s="799"/>
      <c r="KUG1" s="799"/>
      <c r="KUH1" s="799"/>
      <c r="KUI1" s="799"/>
      <c r="KUJ1" s="799"/>
      <c r="KUK1" s="799"/>
      <c r="KUL1" s="799"/>
      <c r="KUM1" s="799"/>
      <c r="KUN1" s="799"/>
      <c r="KUO1" s="799"/>
      <c r="KUP1" s="799"/>
      <c r="KUQ1" s="799"/>
      <c r="KUR1" s="799"/>
      <c r="KUS1" s="799"/>
      <c r="KUT1" s="799"/>
      <c r="KUU1" s="799"/>
      <c r="KUV1" s="799"/>
      <c r="KUW1" s="799"/>
      <c r="KUX1" s="799"/>
      <c r="KUY1" s="799"/>
      <c r="KUZ1" s="799"/>
      <c r="KVA1" s="799"/>
      <c r="KVB1" s="799"/>
      <c r="KVC1" s="799"/>
      <c r="KVD1" s="799"/>
      <c r="KVE1" s="799"/>
      <c r="KVF1" s="799"/>
      <c r="KVG1" s="799"/>
      <c r="KVH1" s="799"/>
      <c r="KVI1" s="799"/>
      <c r="KVJ1" s="799"/>
      <c r="KVK1" s="799"/>
      <c r="KVL1" s="799"/>
      <c r="KVM1" s="799"/>
      <c r="KVN1" s="799"/>
      <c r="KVO1" s="799"/>
      <c r="KVP1" s="799"/>
      <c r="KVQ1" s="799"/>
      <c r="KVR1" s="799"/>
      <c r="KVS1" s="799"/>
      <c r="KVT1" s="799"/>
      <c r="KVU1" s="799"/>
      <c r="KVV1" s="799"/>
      <c r="KVW1" s="799"/>
      <c r="KVX1" s="799"/>
      <c r="KVY1" s="799"/>
      <c r="KVZ1" s="799"/>
      <c r="KWA1" s="799"/>
      <c r="KWB1" s="799"/>
      <c r="KWC1" s="799"/>
      <c r="KWD1" s="799"/>
      <c r="KWE1" s="799"/>
      <c r="KWF1" s="799"/>
      <c r="KWG1" s="799"/>
      <c r="KWH1" s="799"/>
      <c r="KWI1" s="799"/>
      <c r="KWJ1" s="799"/>
      <c r="KWK1" s="799"/>
      <c r="KWL1" s="799"/>
      <c r="KWM1" s="799"/>
      <c r="KWN1" s="799"/>
      <c r="KWO1" s="799"/>
      <c r="KWP1" s="799"/>
      <c r="KWQ1" s="799"/>
      <c r="KWR1" s="799"/>
      <c r="KWS1" s="799"/>
      <c r="KWT1" s="799"/>
      <c r="KWU1" s="799"/>
      <c r="KWV1" s="799"/>
      <c r="KWW1" s="799"/>
      <c r="KWX1" s="799"/>
      <c r="KWY1" s="799"/>
      <c r="KWZ1" s="799"/>
      <c r="KXA1" s="799"/>
      <c r="KXB1" s="799"/>
      <c r="KXC1" s="799"/>
      <c r="KXD1" s="799"/>
      <c r="KXE1" s="799"/>
      <c r="KXF1" s="799"/>
      <c r="KXG1" s="799"/>
      <c r="KXH1" s="799"/>
      <c r="KXI1" s="799"/>
      <c r="KXJ1" s="799"/>
      <c r="KXK1" s="799"/>
      <c r="KXL1" s="799"/>
      <c r="KXM1" s="799"/>
      <c r="KXN1" s="799"/>
      <c r="KXO1" s="799"/>
      <c r="KXP1" s="799"/>
      <c r="KXQ1" s="799"/>
      <c r="KXR1" s="799"/>
      <c r="KXS1" s="799"/>
      <c r="KXT1" s="799"/>
      <c r="KXU1" s="799"/>
      <c r="KXV1" s="799"/>
      <c r="KXW1" s="799"/>
      <c r="KXX1" s="799"/>
      <c r="KXY1" s="799"/>
      <c r="KXZ1" s="799"/>
      <c r="KYA1" s="799"/>
      <c r="KYB1" s="799"/>
      <c r="KYC1" s="799"/>
      <c r="KYD1" s="799"/>
      <c r="KYE1" s="799"/>
      <c r="KYF1" s="799"/>
      <c r="KYG1" s="799"/>
      <c r="KYH1" s="799"/>
      <c r="KYI1" s="799"/>
      <c r="KYJ1" s="799"/>
      <c r="KYK1" s="799"/>
      <c r="KYL1" s="799"/>
      <c r="KYM1" s="799"/>
      <c r="KYN1" s="799"/>
      <c r="KYO1" s="799"/>
      <c r="KYP1" s="799"/>
      <c r="KYQ1" s="799"/>
      <c r="KYR1" s="799"/>
      <c r="KYS1" s="799"/>
      <c r="KYT1" s="799"/>
      <c r="KYU1" s="799"/>
      <c r="KYV1" s="799"/>
      <c r="KYW1" s="799"/>
      <c r="KYX1" s="799"/>
      <c r="KYY1" s="799"/>
      <c r="KYZ1" s="799"/>
      <c r="KZA1" s="799"/>
      <c r="KZB1" s="799"/>
      <c r="KZC1" s="799"/>
      <c r="KZD1" s="799"/>
      <c r="KZE1" s="799"/>
      <c r="KZF1" s="799"/>
      <c r="KZG1" s="799"/>
      <c r="KZH1" s="799"/>
      <c r="KZI1" s="799"/>
      <c r="KZJ1" s="799"/>
      <c r="KZK1" s="799"/>
      <c r="KZL1" s="799"/>
      <c r="KZM1" s="799"/>
      <c r="KZN1" s="799"/>
      <c r="KZO1" s="799"/>
      <c r="KZP1" s="799"/>
      <c r="KZQ1" s="799"/>
      <c r="KZR1" s="799"/>
      <c r="KZS1" s="799"/>
      <c r="KZT1" s="799"/>
      <c r="KZU1" s="799"/>
      <c r="KZV1" s="799"/>
      <c r="KZW1" s="799"/>
      <c r="KZX1" s="799"/>
      <c r="KZY1" s="799"/>
      <c r="KZZ1" s="799"/>
      <c r="LAA1" s="799"/>
      <c r="LAB1" s="799"/>
      <c r="LAC1" s="799"/>
      <c r="LAD1" s="799"/>
      <c r="LAE1" s="799"/>
      <c r="LAF1" s="799"/>
      <c r="LAG1" s="799"/>
      <c r="LAH1" s="799"/>
      <c r="LAI1" s="799"/>
      <c r="LAJ1" s="799"/>
      <c r="LAK1" s="799"/>
      <c r="LAL1" s="799"/>
      <c r="LAM1" s="799"/>
      <c r="LAN1" s="799"/>
      <c r="LAO1" s="799"/>
      <c r="LAP1" s="799"/>
      <c r="LAQ1" s="799"/>
      <c r="LAR1" s="799"/>
      <c r="LAS1" s="799"/>
      <c r="LAT1" s="799"/>
      <c r="LAU1" s="799"/>
      <c r="LAV1" s="799"/>
      <c r="LAW1" s="799"/>
      <c r="LAX1" s="799"/>
      <c r="LAY1" s="799"/>
      <c r="LAZ1" s="799"/>
      <c r="LBA1" s="799"/>
      <c r="LBB1" s="799"/>
      <c r="LBC1" s="799"/>
      <c r="LBD1" s="799"/>
      <c r="LBE1" s="799"/>
      <c r="LBF1" s="799"/>
      <c r="LBG1" s="799"/>
      <c r="LBH1" s="799"/>
      <c r="LBI1" s="799"/>
      <c r="LBJ1" s="799"/>
      <c r="LBK1" s="799"/>
      <c r="LBL1" s="799"/>
      <c r="LBM1" s="799"/>
      <c r="LBN1" s="799"/>
      <c r="LBO1" s="799"/>
      <c r="LBP1" s="799"/>
      <c r="LBQ1" s="799"/>
      <c r="LBR1" s="799"/>
      <c r="LBS1" s="799"/>
      <c r="LBT1" s="799"/>
      <c r="LBU1" s="799"/>
      <c r="LBV1" s="799"/>
      <c r="LBW1" s="799"/>
      <c r="LBX1" s="799"/>
      <c r="LBY1" s="799"/>
      <c r="LBZ1" s="799"/>
      <c r="LCA1" s="799"/>
      <c r="LCB1" s="799"/>
      <c r="LCC1" s="799"/>
      <c r="LCD1" s="799"/>
      <c r="LCE1" s="799"/>
      <c r="LCF1" s="799"/>
      <c r="LCG1" s="799"/>
      <c r="LCH1" s="799"/>
      <c r="LCI1" s="799"/>
      <c r="LCJ1" s="799"/>
      <c r="LCK1" s="799"/>
      <c r="LCL1" s="799"/>
      <c r="LCM1" s="799"/>
      <c r="LCN1" s="799"/>
      <c r="LCO1" s="799"/>
      <c r="LCP1" s="799"/>
      <c r="LCQ1" s="799"/>
      <c r="LCR1" s="799"/>
      <c r="LCS1" s="799"/>
      <c r="LCT1" s="799"/>
      <c r="LCU1" s="799"/>
      <c r="LCV1" s="799"/>
      <c r="LCW1" s="799"/>
      <c r="LCX1" s="799"/>
      <c r="LCY1" s="799"/>
      <c r="LCZ1" s="799"/>
      <c r="LDA1" s="799"/>
      <c r="LDB1" s="799"/>
      <c r="LDC1" s="799"/>
      <c r="LDD1" s="799"/>
      <c r="LDE1" s="799"/>
      <c r="LDF1" s="799"/>
      <c r="LDG1" s="799"/>
      <c r="LDH1" s="799"/>
      <c r="LDI1" s="799"/>
      <c r="LDJ1" s="799"/>
      <c r="LDK1" s="799"/>
      <c r="LDL1" s="799"/>
      <c r="LDM1" s="799"/>
      <c r="LDN1" s="799"/>
      <c r="LDO1" s="799"/>
      <c r="LDP1" s="799"/>
      <c r="LDQ1" s="799"/>
      <c r="LDR1" s="799"/>
      <c r="LDS1" s="799"/>
      <c r="LDT1" s="799"/>
      <c r="LDU1" s="799"/>
      <c r="LDV1" s="799"/>
      <c r="LDW1" s="799"/>
      <c r="LDX1" s="799"/>
      <c r="LDY1" s="799"/>
      <c r="LDZ1" s="799"/>
      <c r="LEA1" s="799"/>
      <c r="LEB1" s="799"/>
      <c r="LEC1" s="799"/>
      <c r="LED1" s="799"/>
      <c r="LEE1" s="799"/>
      <c r="LEF1" s="799"/>
      <c r="LEG1" s="799"/>
      <c r="LEH1" s="799"/>
      <c r="LEI1" s="799"/>
      <c r="LEJ1" s="799"/>
      <c r="LEK1" s="799"/>
      <c r="LEL1" s="799"/>
      <c r="LEM1" s="799"/>
      <c r="LEN1" s="799"/>
      <c r="LEO1" s="799"/>
      <c r="LEP1" s="799"/>
      <c r="LEQ1" s="799"/>
      <c r="LER1" s="799"/>
      <c r="LES1" s="799"/>
      <c r="LET1" s="799"/>
      <c r="LEU1" s="799"/>
      <c r="LEV1" s="799"/>
      <c r="LEW1" s="799"/>
      <c r="LEX1" s="799"/>
      <c r="LEY1" s="799"/>
      <c r="LEZ1" s="799"/>
      <c r="LFA1" s="799"/>
      <c r="LFB1" s="799"/>
      <c r="LFC1" s="799"/>
      <c r="LFD1" s="799"/>
      <c r="LFE1" s="799"/>
      <c r="LFF1" s="799"/>
      <c r="LFG1" s="799"/>
      <c r="LFH1" s="799"/>
      <c r="LFI1" s="799"/>
      <c r="LFJ1" s="799"/>
      <c r="LFK1" s="799"/>
      <c r="LFL1" s="799"/>
      <c r="LFM1" s="799"/>
      <c r="LFN1" s="799"/>
      <c r="LFO1" s="799"/>
      <c r="LFP1" s="799"/>
      <c r="LFQ1" s="799"/>
      <c r="LFR1" s="799"/>
      <c r="LFS1" s="799"/>
      <c r="LFT1" s="799"/>
      <c r="LFU1" s="799"/>
      <c r="LFV1" s="799"/>
      <c r="LFW1" s="799"/>
      <c r="LFX1" s="799"/>
      <c r="LFY1" s="799"/>
      <c r="LFZ1" s="799"/>
      <c r="LGA1" s="799"/>
      <c r="LGB1" s="799"/>
      <c r="LGC1" s="799"/>
      <c r="LGD1" s="799"/>
      <c r="LGE1" s="799"/>
      <c r="LGF1" s="799"/>
      <c r="LGG1" s="799"/>
      <c r="LGH1" s="799"/>
      <c r="LGI1" s="799"/>
      <c r="LGJ1" s="799"/>
      <c r="LGK1" s="799"/>
      <c r="LGL1" s="799"/>
      <c r="LGM1" s="799"/>
      <c r="LGN1" s="799"/>
      <c r="LGO1" s="799"/>
      <c r="LGP1" s="799"/>
      <c r="LGQ1" s="799"/>
      <c r="LGR1" s="799"/>
      <c r="LGS1" s="799"/>
      <c r="LGT1" s="799"/>
      <c r="LGU1" s="799"/>
      <c r="LGV1" s="799"/>
      <c r="LGW1" s="799"/>
      <c r="LGX1" s="799"/>
      <c r="LGY1" s="799"/>
      <c r="LGZ1" s="799"/>
      <c r="LHA1" s="799"/>
      <c r="LHB1" s="799"/>
      <c r="LHC1" s="799"/>
      <c r="LHD1" s="799"/>
      <c r="LHE1" s="799"/>
      <c r="LHF1" s="799"/>
      <c r="LHG1" s="799"/>
      <c r="LHH1" s="799"/>
      <c r="LHI1" s="799"/>
      <c r="LHJ1" s="799"/>
      <c r="LHK1" s="799"/>
      <c r="LHL1" s="799"/>
      <c r="LHM1" s="799"/>
      <c r="LHN1" s="799"/>
      <c r="LHO1" s="799"/>
      <c r="LHP1" s="799"/>
      <c r="LHQ1" s="799"/>
      <c r="LHR1" s="799"/>
      <c r="LHS1" s="799"/>
      <c r="LHT1" s="799"/>
      <c r="LHU1" s="799"/>
      <c r="LHV1" s="799"/>
      <c r="LHW1" s="799"/>
      <c r="LHX1" s="799"/>
      <c r="LHY1" s="799"/>
      <c r="LHZ1" s="799"/>
      <c r="LIA1" s="799"/>
      <c r="LIB1" s="799"/>
      <c r="LIC1" s="799"/>
      <c r="LID1" s="799"/>
      <c r="LIE1" s="799"/>
      <c r="LIF1" s="799"/>
      <c r="LIG1" s="799"/>
      <c r="LIH1" s="799"/>
      <c r="LII1" s="799"/>
      <c r="LIJ1" s="799"/>
      <c r="LIK1" s="799"/>
      <c r="LIL1" s="799"/>
      <c r="LIM1" s="799"/>
      <c r="LIN1" s="799"/>
      <c r="LIO1" s="799"/>
      <c r="LIP1" s="799"/>
      <c r="LIQ1" s="799"/>
      <c r="LIR1" s="799"/>
      <c r="LIS1" s="799"/>
      <c r="LIT1" s="799"/>
      <c r="LIU1" s="799"/>
      <c r="LIV1" s="799"/>
      <c r="LIW1" s="799"/>
      <c r="LIX1" s="799"/>
      <c r="LIY1" s="799"/>
      <c r="LIZ1" s="799"/>
      <c r="LJA1" s="799"/>
      <c r="LJB1" s="799"/>
      <c r="LJC1" s="799"/>
      <c r="LJD1" s="799"/>
      <c r="LJE1" s="799"/>
      <c r="LJF1" s="799"/>
      <c r="LJG1" s="799"/>
      <c r="LJH1" s="799"/>
      <c r="LJI1" s="799"/>
      <c r="LJJ1" s="799"/>
      <c r="LJK1" s="799"/>
      <c r="LJL1" s="799"/>
      <c r="LJM1" s="799"/>
      <c r="LJN1" s="799"/>
      <c r="LJO1" s="799"/>
      <c r="LJP1" s="799"/>
      <c r="LJQ1" s="799"/>
      <c r="LJR1" s="799"/>
      <c r="LJS1" s="799"/>
      <c r="LJT1" s="799"/>
      <c r="LJU1" s="799"/>
      <c r="LJV1" s="799"/>
      <c r="LJW1" s="799"/>
      <c r="LJX1" s="799"/>
      <c r="LJY1" s="799"/>
      <c r="LJZ1" s="799"/>
      <c r="LKA1" s="799"/>
      <c r="LKB1" s="799"/>
      <c r="LKC1" s="799"/>
      <c r="LKD1" s="799"/>
      <c r="LKE1" s="799"/>
      <c r="LKF1" s="799"/>
      <c r="LKG1" s="799"/>
      <c r="LKH1" s="799"/>
      <c r="LKI1" s="799"/>
      <c r="LKJ1" s="799"/>
      <c r="LKK1" s="799"/>
      <c r="LKL1" s="799"/>
      <c r="LKM1" s="799"/>
      <c r="LKN1" s="799"/>
      <c r="LKO1" s="799"/>
      <c r="LKP1" s="799"/>
      <c r="LKQ1" s="799"/>
      <c r="LKR1" s="799"/>
      <c r="LKS1" s="799"/>
      <c r="LKT1" s="799"/>
      <c r="LKU1" s="799"/>
      <c r="LKV1" s="799"/>
      <c r="LKW1" s="799"/>
      <c r="LKX1" s="799"/>
      <c r="LKY1" s="799"/>
      <c r="LKZ1" s="799"/>
      <c r="LLA1" s="799"/>
      <c r="LLB1" s="799"/>
      <c r="LLC1" s="799"/>
      <c r="LLD1" s="799"/>
      <c r="LLE1" s="799"/>
      <c r="LLF1" s="799"/>
      <c r="LLG1" s="799"/>
      <c r="LLH1" s="799"/>
      <c r="LLI1" s="799"/>
      <c r="LLJ1" s="799"/>
      <c r="LLK1" s="799"/>
      <c r="LLL1" s="799"/>
      <c r="LLM1" s="799"/>
      <c r="LLN1" s="799"/>
      <c r="LLO1" s="799"/>
      <c r="LLP1" s="799"/>
      <c r="LLQ1" s="799"/>
      <c r="LLR1" s="799"/>
      <c r="LLS1" s="799"/>
      <c r="LLT1" s="799"/>
      <c r="LLU1" s="799"/>
      <c r="LLV1" s="799"/>
      <c r="LLW1" s="799"/>
      <c r="LLX1" s="799"/>
      <c r="LLY1" s="799"/>
      <c r="LLZ1" s="799"/>
      <c r="LMA1" s="799"/>
      <c r="LMB1" s="799"/>
      <c r="LMC1" s="799"/>
      <c r="LMD1" s="799"/>
      <c r="LME1" s="799"/>
      <c r="LMF1" s="799"/>
      <c r="LMG1" s="799"/>
      <c r="LMH1" s="799"/>
      <c r="LMI1" s="799"/>
      <c r="LMJ1" s="799"/>
      <c r="LMK1" s="799"/>
      <c r="LML1" s="799"/>
      <c r="LMM1" s="799"/>
      <c r="LMN1" s="799"/>
      <c r="LMO1" s="799"/>
      <c r="LMP1" s="799"/>
      <c r="LMQ1" s="799"/>
      <c r="LMR1" s="799"/>
      <c r="LMS1" s="799"/>
      <c r="LMT1" s="799"/>
      <c r="LMU1" s="799"/>
      <c r="LMV1" s="799"/>
      <c r="LMW1" s="799"/>
      <c r="LMX1" s="799"/>
      <c r="LMY1" s="799"/>
      <c r="LMZ1" s="799"/>
      <c r="LNA1" s="799"/>
      <c r="LNB1" s="799"/>
      <c r="LNC1" s="799"/>
      <c r="LND1" s="799"/>
      <c r="LNE1" s="799"/>
      <c r="LNF1" s="799"/>
      <c r="LNG1" s="799"/>
      <c r="LNH1" s="799"/>
      <c r="LNI1" s="799"/>
      <c r="LNJ1" s="799"/>
      <c r="LNK1" s="799"/>
      <c r="LNL1" s="799"/>
      <c r="LNM1" s="799"/>
      <c r="LNN1" s="799"/>
      <c r="LNO1" s="799"/>
      <c r="LNP1" s="799"/>
      <c r="LNQ1" s="799"/>
      <c r="LNR1" s="799"/>
      <c r="LNS1" s="799"/>
      <c r="LNT1" s="799"/>
      <c r="LNU1" s="799"/>
      <c r="LNV1" s="799"/>
      <c r="LNW1" s="799"/>
      <c r="LNX1" s="799"/>
      <c r="LNY1" s="799"/>
      <c r="LNZ1" s="799"/>
      <c r="LOA1" s="799"/>
      <c r="LOB1" s="799"/>
      <c r="LOC1" s="799"/>
      <c r="LOD1" s="799"/>
      <c r="LOE1" s="799"/>
      <c r="LOF1" s="799"/>
      <c r="LOG1" s="799"/>
      <c r="LOH1" s="799"/>
      <c r="LOI1" s="799"/>
      <c r="LOJ1" s="799"/>
      <c r="LOK1" s="799"/>
      <c r="LOL1" s="799"/>
      <c r="LOM1" s="799"/>
      <c r="LON1" s="799"/>
      <c r="LOO1" s="799"/>
      <c r="LOP1" s="799"/>
      <c r="LOQ1" s="799"/>
      <c r="LOR1" s="799"/>
      <c r="LOS1" s="799"/>
      <c r="LOT1" s="799"/>
      <c r="LOU1" s="799"/>
      <c r="LOV1" s="799"/>
      <c r="LOW1" s="799"/>
      <c r="LOX1" s="799"/>
      <c r="LOY1" s="799"/>
      <c r="LOZ1" s="799"/>
      <c r="LPA1" s="799"/>
      <c r="LPB1" s="799"/>
      <c r="LPC1" s="799"/>
      <c r="LPD1" s="799"/>
      <c r="LPE1" s="799"/>
      <c r="LPF1" s="799"/>
      <c r="LPG1" s="799"/>
      <c r="LPH1" s="799"/>
      <c r="LPI1" s="799"/>
      <c r="LPJ1" s="799"/>
      <c r="LPK1" s="799"/>
      <c r="LPL1" s="799"/>
      <c r="LPM1" s="799"/>
      <c r="LPN1" s="799"/>
      <c r="LPO1" s="799"/>
      <c r="LPP1" s="799"/>
      <c r="LPQ1" s="799"/>
      <c r="LPR1" s="799"/>
      <c r="LPS1" s="799"/>
      <c r="LPT1" s="799"/>
      <c r="LPU1" s="799"/>
      <c r="LPV1" s="799"/>
      <c r="LPW1" s="799"/>
      <c r="LPX1" s="799"/>
      <c r="LPY1" s="799"/>
      <c r="LPZ1" s="799"/>
      <c r="LQA1" s="799"/>
      <c r="LQB1" s="799"/>
      <c r="LQC1" s="799"/>
      <c r="LQD1" s="799"/>
      <c r="LQE1" s="799"/>
      <c r="LQF1" s="799"/>
      <c r="LQG1" s="799"/>
      <c r="LQH1" s="799"/>
      <c r="LQI1" s="799"/>
      <c r="LQJ1" s="799"/>
      <c r="LQK1" s="799"/>
      <c r="LQL1" s="799"/>
      <c r="LQM1" s="799"/>
      <c r="LQN1" s="799"/>
      <c r="LQO1" s="799"/>
      <c r="LQP1" s="799"/>
      <c r="LQQ1" s="799"/>
      <c r="LQR1" s="799"/>
      <c r="LQS1" s="799"/>
      <c r="LQT1" s="799"/>
      <c r="LQU1" s="799"/>
      <c r="LQV1" s="799"/>
      <c r="LQW1" s="799"/>
      <c r="LQX1" s="799"/>
      <c r="LQY1" s="799"/>
      <c r="LQZ1" s="799"/>
      <c r="LRA1" s="799"/>
      <c r="LRB1" s="799"/>
      <c r="LRC1" s="799"/>
      <c r="LRD1" s="799"/>
      <c r="LRE1" s="799"/>
      <c r="LRF1" s="799"/>
      <c r="LRG1" s="799"/>
      <c r="LRH1" s="799"/>
      <c r="LRI1" s="799"/>
      <c r="LRJ1" s="799"/>
      <c r="LRK1" s="799"/>
      <c r="LRL1" s="799"/>
      <c r="LRM1" s="799"/>
      <c r="LRN1" s="799"/>
      <c r="LRO1" s="799"/>
      <c r="LRP1" s="799"/>
      <c r="LRQ1" s="799"/>
      <c r="LRR1" s="799"/>
      <c r="LRS1" s="799"/>
      <c r="LRT1" s="799"/>
      <c r="LRU1" s="799"/>
      <c r="LRV1" s="799"/>
      <c r="LRW1" s="799"/>
      <c r="LRX1" s="799"/>
      <c r="LRY1" s="799"/>
      <c r="LRZ1" s="799"/>
      <c r="LSA1" s="799"/>
      <c r="LSB1" s="799"/>
      <c r="LSC1" s="799"/>
      <c r="LSD1" s="799"/>
      <c r="LSE1" s="799"/>
      <c r="LSF1" s="799"/>
      <c r="LSG1" s="799"/>
      <c r="LSH1" s="799"/>
      <c r="LSI1" s="799"/>
      <c r="LSJ1" s="799"/>
      <c r="LSK1" s="799"/>
      <c r="LSL1" s="799"/>
      <c r="LSM1" s="799"/>
      <c r="LSN1" s="799"/>
      <c r="LSO1" s="799"/>
      <c r="LSP1" s="799"/>
      <c r="LSQ1" s="799"/>
      <c r="LSR1" s="799"/>
      <c r="LSS1" s="799"/>
      <c r="LST1" s="799"/>
      <c r="LSU1" s="799"/>
      <c r="LSV1" s="799"/>
      <c r="LSW1" s="799"/>
      <c r="LSX1" s="799"/>
      <c r="LSY1" s="799"/>
      <c r="LSZ1" s="799"/>
      <c r="LTA1" s="799"/>
      <c r="LTB1" s="799"/>
      <c r="LTC1" s="799"/>
      <c r="LTD1" s="799"/>
      <c r="LTE1" s="799"/>
      <c r="LTF1" s="799"/>
      <c r="LTG1" s="799"/>
      <c r="LTH1" s="799"/>
      <c r="LTI1" s="799"/>
      <c r="LTJ1" s="799"/>
      <c r="LTK1" s="799"/>
      <c r="LTL1" s="799"/>
      <c r="LTM1" s="799"/>
      <c r="LTN1" s="799"/>
      <c r="LTO1" s="799"/>
      <c r="LTP1" s="799"/>
      <c r="LTQ1" s="799"/>
      <c r="LTR1" s="799"/>
      <c r="LTS1" s="799"/>
      <c r="LTT1" s="799"/>
      <c r="LTU1" s="799"/>
      <c r="LTV1" s="799"/>
      <c r="LTW1" s="799"/>
      <c r="LTX1" s="799"/>
      <c r="LTY1" s="799"/>
      <c r="LTZ1" s="799"/>
      <c r="LUA1" s="799"/>
      <c r="LUB1" s="799"/>
      <c r="LUC1" s="799"/>
      <c r="LUD1" s="799"/>
      <c r="LUE1" s="799"/>
      <c r="LUF1" s="799"/>
      <c r="LUG1" s="799"/>
      <c r="LUH1" s="799"/>
      <c r="LUI1" s="799"/>
      <c r="LUJ1" s="799"/>
      <c r="LUK1" s="799"/>
      <c r="LUL1" s="799"/>
      <c r="LUM1" s="799"/>
      <c r="LUN1" s="799"/>
      <c r="LUO1" s="799"/>
      <c r="LUP1" s="799"/>
      <c r="LUQ1" s="799"/>
      <c r="LUR1" s="799"/>
      <c r="LUS1" s="799"/>
      <c r="LUT1" s="799"/>
      <c r="LUU1" s="799"/>
      <c r="LUV1" s="799"/>
      <c r="LUW1" s="799"/>
      <c r="LUX1" s="799"/>
      <c r="LUY1" s="799"/>
      <c r="LUZ1" s="799"/>
      <c r="LVA1" s="799"/>
      <c r="LVB1" s="799"/>
      <c r="LVC1" s="799"/>
      <c r="LVD1" s="799"/>
      <c r="LVE1" s="799"/>
      <c r="LVF1" s="799"/>
      <c r="LVG1" s="799"/>
      <c r="LVH1" s="799"/>
      <c r="LVI1" s="799"/>
      <c r="LVJ1" s="799"/>
      <c r="LVK1" s="799"/>
      <c r="LVL1" s="799"/>
      <c r="LVM1" s="799"/>
      <c r="LVN1" s="799"/>
      <c r="LVO1" s="799"/>
      <c r="LVP1" s="799"/>
      <c r="LVQ1" s="799"/>
      <c r="LVR1" s="799"/>
      <c r="LVS1" s="799"/>
      <c r="LVT1" s="799"/>
      <c r="LVU1" s="799"/>
      <c r="LVV1" s="799"/>
      <c r="LVW1" s="799"/>
      <c r="LVX1" s="799"/>
      <c r="LVY1" s="799"/>
      <c r="LVZ1" s="799"/>
      <c r="LWA1" s="799"/>
      <c r="LWB1" s="799"/>
      <c r="LWC1" s="799"/>
      <c r="LWD1" s="799"/>
      <c r="LWE1" s="799"/>
      <c r="LWF1" s="799"/>
      <c r="LWG1" s="799"/>
      <c r="LWH1" s="799"/>
      <c r="LWI1" s="799"/>
      <c r="LWJ1" s="799"/>
      <c r="LWK1" s="799"/>
      <c r="LWL1" s="799"/>
      <c r="LWM1" s="799"/>
      <c r="LWN1" s="799"/>
      <c r="LWO1" s="799"/>
      <c r="LWP1" s="799"/>
      <c r="LWQ1" s="799"/>
      <c r="LWR1" s="799"/>
      <c r="LWS1" s="799"/>
      <c r="LWT1" s="799"/>
      <c r="LWU1" s="799"/>
      <c r="LWV1" s="799"/>
      <c r="LWW1" s="799"/>
      <c r="LWX1" s="799"/>
      <c r="LWY1" s="799"/>
      <c r="LWZ1" s="799"/>
      <c r="LXA1" s="799"/>
      <c r="LXB1" s="799"/>
      <c r="LXC1" s="799"/>
      <c r="LXD1" s="799"/>
      <c r="LXE1" s="799"/>
      <c r="LXF1" s="799"/>
      <c r="LXG1" s="799"/>
      <c r="LXH1" s="799"/>
      <c r="LXI1" s="799"/>
      <c r="LXJ1" s="799"/>
      <c r="LXK1" s="799"/>
      <c r="LXL1" s="799"/>
      <c r="LXM1" s="799"/>
      <c r="LXN1" s="799"/>
      <c r="LXO1" s="799"/>
      <c r="LXP1" s="799"/>
      <c r="LXQ1" s="799"/>
      <c r="LXR1" s="799"/>
      <c r="LXS1" s="799"/>
      <c r="LXT1" s="799"/>
      <c r="LXU1" s="799"/>
      <c r="LXV1" s="799"/>
      <c r="LXW1" s="799"/>
      <c r="LXX1" s="799"/>
      <c r="LXY1" s="799"/>
      <c r="LXZ1" s="799"/>
      <c r="LYA1" s="799"/>
      <c r="LYB1" s="799"/>
      <c r="LYC1" s="799"/>
      <c r="LYD1" s="799"/>
      <c r="LYE1" s="799"/>
      <c r="LYF1" s="799"/>
      <c r="LYG1" s="799"/>
      <c r="LYH1" s="799"/>
      <c r="LYI1" s="799"/>
      <c r="LYJ1" s="799"/>
      <c r="LYK1" s="799"/>
      <c r="LYL1" s="799"/>
      <c r="LYM1" s="799"/>
      <c r="LYN1" s="799"/>
      <c r="LYO1" s="799"/>
      <c r="LYP1" s="799"/>
      <c r="LYQ1" s="799"/>
      <c r="LYR1" s="799"/>
      <c r="LYS1" s="799"/>
      <c r="LYT1" s="799"/>
      <c r="LYU1" s="799"/>
      <c r="LYV1" s="799"/>
      <c r="LYW1" s="799"/>
      <c r="LYX1" s="799"/>
      <c r="LYY1" s="799"/>
      <c r="LYZ1" s="799"/>
      <c r="LZA1" s="799"/>
      <c r="LZB1" s="799"/>
      <c r="LZC1" s="799"/>
      <c r="LZD1" s="799"/>
      <c r="LZE1" s="799"/>
      <c r="LZF1" s="799"/>
      <c r="LZG1" s="799"/>
      <c r="LZH1" s="799"/>
      <c r="LZI1" s="799"/>
      <c r="LZJ1" s="799"/>
      <c r="LZK1" s="799"/>
      <c r="LZL1" s="799"/>
      <c r="LZM1" s="799"/>
      <c r="LZN1" s="799"/>
      <c r="LZO1" s="799"/>
      <c r="LZP1" s="799"/>
      <c r="LZQ1" s="799"/>
      <c r="LZR1" s="799"/>
      <c r="LZS1" s="799"/>
      <c r="LZT1" s="799"/>
      <c r="LZU1" s="799"/>
      <c r="LZV1" s="799"/>
      <c r="LZW1" s="799"/>
      <c r="LZX1" s="799"/>
      <c r="LZY1" s="799"/>
      <c r="LZZ1" s="799"/>
      <c r="MAA1" s="799"/>
      <c r="MAB1" s="799"/>
      <c r="MAC1" s="799"/>
      <c r="MAD1" s="799"/>
      <c r="MAE1" s="799"/>
      <c r="MAF1" s="799"/>
      <c r="MAG1" s="799"/>
      <c r="MAH1" s="799"/>
      <c r="MAI1" s="799"/>
      <c r="MAJ1" s="799"/>
      <c r="MAK1" s="799"/>
      <c r="MAL1" s="799"/>
      <c r="MAM1" s="799"/>
      <c r="MAN1" s="799"/>
      <c r="MAO1" s="799"/>
      <c r="MAP1" s="799"/>
      <c r="MAQ1" s="799"/>
      <c r="MAR1" s="799"/>
      <c r="MAS1" s="799"/>
      <c r="MAT1" s="799"/>
      <c r="MAU1" s="799"/>
      <c r="MAV1" s="799"/>
      <c r="MAW1" s="799"/>
      <c r="MAX1" s="799"/>
      <c r="MAY1" s="799"/>
      <c r="MAZ1" s="799"/>
      <c r="MBA1" s="799"/>
      <c r="MBB1" s="799"/>
      <c r="MBC1" s="799"/>
      <c r="MBD1" s="799"/>
      <c r="MBE1" s="799"/>
      <c r="MBF1" s="799"/>
      <c r="MBG1" s="799"/>
      <c r="MBH1" s="799"/>
      <c r="MBI1" s="799"/>
      <c r="MBJ1" s="799"/>
      <c r="MBK1" s="799"/>
      <c r="MBL1" s="799"/>
      <c r="MBM1" s="799"/>
      <c r="MBN1" s="799"/>
      <c r="MBO1" s="799"/>
      <c r="MBP1" s="799"/>
      <c r="MBQ1" s="799"/>
      <c r="MBR1" s="799"/>
      <c r="MBS1" s="799"/>
      <c r="MBT1" s="799"/>
      <c r="MBU1" s="799"/>
      <c r="MBV1" s="799"/>
      <c r="MBW1" s="799"/>
      <c r="MBX1" s="799"/>
      <c r="MBY1" s="799"/>
      <c r="MBZ1" s="799"/>
      <c r="MCA1" s="799"/>
      <c r="MCB1" s="799"/>
      <c r="MCC1" s="799"/>
      <c r="MCD1" s="799"/>
      <c r="MCE1" s="799"/>
      <c r="MCF1" s="799"/>
      <c r="MCG1" s="799"/>
      <c r="MCH1" s="799"/>
      <c r="MCI1" s="799"/>
      <c r="MCJ1" s="799"/>
      <c r="MCK1" s="799"/>
      <c r="MCL1" s="799"/>
      <c r="MCM1" s="799"/>
      <c r="MCN1" s="799"/>
      <c r="MCO1" s="799"/>
      <c r="MCP1" s="799"/>
      <c r="MCQ1" s="799"/>
      <c r="MCR1" s="799"/>
      <c r="MCS1" s="799"/>
      <c r="MCT1" s="799"/>
      <c r="MCU1" s="799"/>
      <c r="MCV1" s="799"/>
      <c r="MCW1" s="799"/>
      <c r="MCX1" s="799"/>
      <c r="MCY1" s="799"/>
      <c r="MCZ1" s="799"/>
      <c r="MDA1" s="799"/>
      <c r="MDB1" s="799"/>
      <c r="MDC1" s="799"/>
      <c r="MDD1" s="799"/>
      <c r="MDE1" s="799"/>
      <c r="MDF1" s="799"/>
      <c r="MDG1" s="799"/>
      <c r="MDH1" s="799"/>
      <c r="MDI1" s="799"/>
      <c r="MDJ1" s="799"/>
      <c r="MDK1" s="799"/>
      <c r="MDL1" s="799"/>
      <c r="MDM1" s="799"/>
      <c r="MDN1" s="799"/>
      <c r="MDO1" s="799"/>
      <c r="MDP1" s="799"/>
      <c r="MDQ1" s="799"/>
      <c r="MDR1" s="799"/>
      <c r="MDS1" s="799"/>
      <c r="MDT1" s="799"/>
      <c r="MDU1" s="799"/>
      <c r="MDV1" s="799"/>
      <c r="MDW1" s="799"/>
      <c r="MDX1" s="799"/>
      <c r="MDY1" s="799"/>
      <c r="MDZ1" s="799"/>
      <c r="MEA1" s="799"/>
      <c r="MEB1" s="799"/>
      <c r="MEC1" s="799"/>
      <c r="MED1" s="799"/>
      <c r="MEE1" s="799"/>
      <c r="MEF1" s="799"/>
      <c r="MEG1" s="799"/>
      <c r="MEH1" s="799"/>
      <c r="MEI1" s="799"/>
      <c r="MEJ1" s="799"/>
      <c r="MEK1" s="799"/>
      <c r="MEL1" s="799"/>
      <c r="MEM1" s="799"/>
      <c r="MEN1" s="799"/>
      <c r="MEO1" s="799"/>
      <c r="MEP1" s="799"/>
      <c r="MEQ1" s="799"/>
      <c r="MER1" s="799"/>
      <c r="MES1" s="799"/>
      <c r="MET1" s="799"/>
      <c r="MEU1" s="799"/>
      <c r="MEV1" s="799"/>
      <c r="MEW1" s="799"/>
      <c r="MEX1" s="799"/>
      <c r="MEY1" s="799"/>
      <c r="MEZ1" s="799"/>
      <c r="MFA1" s="799"/>
      <c r="MFB1" s="799"/>
      <c r="MFC1" s="799"/>
      <c r="MFD1" s="799"/>
      <c r="MFE1" s="799"/>
      <c r="MFF1" s="799"/>
      <c r="MFG1" s="799"/>
      <c r="MFH1" s="799"/>
      <c r="MFI1" s="799"/>
      <c r="MFJ1" s="799"/>
      <c r="MFK1" s="799"/>
      <c r="MFL1" s="799"/>
      <c r="MFM1" s="799"/>
      <c r="MFN1" s="799"/>
      <c r="MFO1" s="799"/>
      <c r="MFP1" s="799"/>
      <c r="MFQ1" s="799"/>
      <c r="MFR1" s="799"/>
      <c r="MFS1" s="799"/>
      <c r="MFT1" s="799"/>
      <c r="MFU1" s="799"/>
      <c r="MFV1" s="799"/>
      <c r="MFW1" s="799"/>
      <c r="MFX1" s="799"/>
      <c r="MFY1" s="799"/>
      <c r="MFZ1" s="799"/>
      <c r="MGA1" s="799"/>
      <c r="MGB1" s="799"/>
      <c r="MGC1" s="799"/>
      <c r="MGD1" s="799"/>
      <c r="MGE1" s="799"/>
      <c r="MGF1" s="799"/>
      <c r="MGG1" s="799"/>
      <c r="MGH1" s="799"/>
      <c r="MGI1" s="799"/>
      <c r="MGJ1" s="799"/>
      <c r="MGK1" s="799"/>
      <c r="MGL1" s="799"/>
      <c r="MGM1" s="799"/>
      <c r="MGN1" s="799"/>
      <c r="MGO1" s="799"/>
      <c r="MGP1" s="799"/>
      <c r="MGQ1" s="799"/>
      <c r="MGR1" s="799"/>
      <c r="MGS1" s="799"/>
      <c r="MGT1" s="799"/>
      <c r="MGU1" s="799"/>
      <c r="MGV1" s="799"/>
      <c r="MGW1" s="799"/>
      <c r="MGX1" s="799"/>
      <c r="MGY1" s="799"/>
      <c r="MGZ1" s="799"/>
      <c r="MHA1" s="799"/>
      <c r="MHB1" s="799"/>
      <c r="MHC1" s="799"/>
      <c r="MHD1" s="799"/>
      <c r="MHE1" s="799"/>
      <c r="MHF1" s="799"/>
      <c r="MHG1" s="799"/>
      <c r="MHH1" s="799"/>
      <c r="MHI1" s="799"/>
      <c r="MHJ1" s="799"/>
      <c r="MHK1" s="799"/>
      <c r="MHL1" s="799"/>
      <c r="MHM1" s="799"/>
      <c r="MHN1" s="799"/>
      <c r="MHO1" s="799"/>
      <c r="MHP1" s="799"/>
      <c r="MHQ1" s="799"/>
      <c r="MHR1" s="799"/>
      <c r="MHS1" s="799"/>
      <c r="MHT1" s="799"/>
      <c r="MHU1" s="799"/>
      <c r="MHV1" s="799"/>
      <c r="MHW1" s="799"/>
      <c r="MHX1" s="799"/>
      <c r="MHY1" s="799"/>
      <c r="MHZ1" s="799"/>
      <c r="MIA1" s="799"/>
      <c r="MIB1" s="799"/>
      <c r="MIC1" s="799"/>
      <c r="MID1" s="799"/>
      <c r="MIE1" s="799"/>
      <c r="MIF1" s="799"/>
      <c r="MIG1" s="799"/>
      <c r="MIH1" s="799"/>
      <c r="MII1" s="799"/>
      <c r="MIJ1" s="799"/>
      <c r="MIK1" s="799"/>
      <c r="MIL1" s="799"/>
      <c r="MIM1" s="799"/>
      <c r="MIN1" s="799"/>
      <c r="MIO1" s="799"/>
      <c r="MIP1" s="799"/>
      <c r="MIQ1" s="799"/>
      <c r="MIR1" s="799"/>
      <c r="MIS1" s="799"/>
      <c r="MIT1" s="799"/>
      <c r="MIU1" s="799"/>
      <c r="MIV1" s="799"/>
      <c r="MIW1" s="799"/>
      <c r="MIX1" s="799"/>
      <c r="MIY1" s="799"/>
      <c r="MIZ1" s="799"/>
      <c r="MJA1" s="799"/>
      <c r="MJB1" s="799"/>
      <c r="MJC1" s="799"/>
      <c r="MJD1" s="799"/>
      <c r="MJE1" s="799"/>
      <c r="MJF1" s="799"/>
      <c r="MJG1" s="799"/>
      <c r="MJH1" s="799"/>
      <c r="MJI1" s="799"/>
      <c r="MJJ1" s="799"/>
      <c r="MJK1" s="799"/>
      <c r="MJL1" s="799"/>
      <c r="MJM1" s="799"/>
      <c r="MJN1" s="799"/>
      <c r="MJO1" s="799"/>
      <c r="MJP1" s="799"/>
      <c r="MJQ1" s="799"/>
      <c r="MJR1" s="799"/>
      <c r="MJS1" s="799"/>
      <c r="MJT1" s="799"/>
      <c r="MJU1" s="799"/>
      <c r="MJV1" s="799"/>
      <c r="MJW1" s="799"/>
      <c r="MJX1" s="799"/>
      <c r="MJY1" s="799"/>
      <c r="MJZ1" s="799"/>
      <c r="MKA1" s="799"/>
      <c r="MKB1" s="799"/>
      <c r="MKC1" s="799"/>
      <c r="MKD1" s="799"/>
      <c r="MKE1" s="799"/>
      <c r="MKF1" s="799"/>
      <c r="MKG1" s="799"/>
      <c r="MKH1" s="799"/>
      <c r="MKI1" s="799"/>
      <c r="MKJ1" s="799"/>
      <c r="MKK1" s="799"/>
      <c r="MKL1" s="799"/>
      <c r="MKM1" s="799"/>
      <c r="MKN1" s="799"/>
      <c r="MKO1" s="799"/>
      <c r="MKP1" s="799"/>
      <c r="MKQ1" s="799"/>
      <c r="MKR1" s="799"/>
      <c r="MKS1" s="799"/>
      <c r="MKT1" s="799"/>
      <c r="MKU1" s="799"/>
      <c r="MKV1" s="799"/>
      <c r="MKW1" s="799"/>
      <c r="MKX1" s="799"/>
      <c r="MKY1" s="799"/>
      <c r="MKZ1" s="799"/>
      <c r="MLA1" s="799"/>
      <c r="MLB1" s="799"/>
      <c r="MLC1" s="799"/>
      <c r="MLD1" s="799"/>
      <c r="MLE1" s="799"/>
      <c r="MLF1" s="799"/>
      <c r="MLG1" s="799"/>
      <c r="MLH1" s="799"/>
      <c r="MLI1" s="799"/>
      <c r="MLJ1" s="799"/>
      <c r="MLK1" s="799"/>
      <c r="MLL1" s="799"/>
      <c r="MLM1" s="799"/>
      <c r="MLN1" s="799"/>
      <c r="MLO1" s="799"/>
      <c r="MLP1" s="799"/>
      <c r="MLQ1" s="799"/>
      <c r="MLR1" s="799"/>
      <c r="MLS1" s="799"/>
      <c r="MLT1" s="799"/>
      <c r="MLU1" s="799"/>
      <c r="MLV1" s="799"/>
      <c r="MLW1" s="799"/>
      <c r="MLX1" s="799"/>
      <c r="MLY1" s="799"/>
      <c r="MLZ1" s="799"/>
      <c r="MMA1" s="799"/>
      <c r="MMB1" s="799"/>
      <c r="MMC1" s="799"/>
      <c r="MMD1" s="799"/>
      <c r="MME1" s="799"/>
      <c r="MMF1" s="799"/>
      <c r="MMG1" s="799"/>
      <c r="MMH1" s="799"/>
      <c r="MMI1" s="799"/>
      <c r="MMJ1" s="799"/>
      <c r="MMK1" s="799"/>
      <c r="MML1" s="799"/>
      <c r="MMM1" s="799"/>
      <c r="MMN1" s="799"/>
      <c r="MMO1" s="799"/>
      <c r="MMP1" s="799"/>
      <c r="MMQ1" s="799"/>
      <c r="MMR1" s="799"/>
      <c r="MMS1" s="799"/>
      <c r="MMT1" s="799"/>
      <c r="MMU1" s="799"/>
      <c r="MMV1" s="799"/>
      <c r="MMW1" s="799"/>
      <c r="MMX1" s="799"/>
      <c r="MMY1" s="799"/>
      <c r="MMZ1" s="799"/>
      <c r="MNA1" s="799"/>
      <c r="MNB1" s="799"/>
      <c r="MNC1" s="799"/>
      <c r="MND1" s="799"/>
      <c r="MNE1" s="799"/>
      <c r="MNF1" s="799"/>
      <c r="MNG1" s="799"/>
      <c r="MNH1" s="799"/>
      <c r="MNI1" s="799"/>
      <c r="MNJ1" s="799"/>
      <c r="MNK1" s="799"/>
      <c r="MNL1" s="799"/>
      <c r="MNM1" s="799"/>
      <c r="MNN1" s="799"/>
      <c r="MNO1" s="799"/>
      <c r="MNP1" s="799"/>
      <c r="MNQ1" s="799"/>
      <c r="MNR1" s="799"/>
      <c r="MNS1" s="799"/>
      <c r="MNT1" s="799"/>
      <c r="MNU1" s="799"/>
      <c r="MNV1" s="799"/>
      <c r="MNW1" s="799"/>
      <c r="MNX1" s="799"/>
      <c r="MNY1" s="799"/>
      <c r="MNZ1" s="799"/>
      <c r="MOA1" s="799"/>
      <c r="MOB1" s="799"/>
      <c r="MOC1" s="799"/>
      <c r="MOD1" s="799"/>
      <c r="MOE1" s="799"/>
      <c r="MOF1" s="799"/>
      <c r="MOG1" s="799"/>
      <c r="MOH1" s="799"/>
      <c r="MOI1" s="799"/>
      <c r="MOJ1" s="799"/>
      <c r="MOK1" s="799"/>
      <c r="MOL1" s="799"/>
      <c r="MOM1" s="799"/>
      <c r="MON1" s="799"/>
      <c r="MOO1" s="799"/>
      <c r="MOP1" s="799"/>
      <c r="MOQ1" s="799"/>
      <c r="MOR1" s="799"/>
      <c r="MOS1" s="799"/>
      <c r="MOT1" s="799"/>
      <c r="MOU1" s="799"/>
      <c r="MOV1" s="799"/>
      <c r="MOW1" s="799"/>
      <c r="MOX1" s="799"/>
      <c r="MOY1" s="799"/>
      <c r="MOZ1" s="799"/>
      <c r="MPA1" s="799"/>
      <c r="MPB1" s="799"/>
      <c r="MPC1" s="799"/>
      <c r="MPD1" s="799"/>
      <c r="MPE1" s="799"/>
      <c r="MPF1" s="799"/>
      <c r="MPG1" s="799"/>
      <c r="MPH1" s="799"/>
      <c r="MPI1" s="799"/>
      <c r="MPJ1" s="799"/>
      <c r="MPK1" s="799"/>
      <c r="MPL1" s="799"/>
      <c r="MPM1" s="799"/>
      <c r="MPN1" s="799"/>
      <c r="MPO1" s="799"/>
      <c r="MPP1" s="799"/>
      <c r="MPQ1" s="799"/>
      <c r="MPR1" s="799"/>
      <c r="MPS1" s="799"/>
      <c r="MPT1" s="799"/>
      <c r="MPU1" s="799"/>
      <c r="MPV1" s="799"/>
      <c r="MPW1" s="799"/>
      <c r="MPX1" s="799"/>
      <c r="MPY1" s="799"/>
      <c r="MPZ1" s="799"/>
      <c r="MQA1" s="799"/>
      <c r="MQB1" s="799"/>
      <c r="MQC1" s="799"/>
      <c r="MQD1" s="799"/>
      <c r="MQE1" s="799"/>
      <c r="MQF1" s="799"/>
      <c r="MQG1" s="799"/>
      <c r="MQH1" s="799"/>
      <c r="MQI1" s="799"/>
      <c r="MQJ1" s="799"/>
      <c r="MQK1" s="799"/>
      <c r="MQL1" s="799"/>
      <c r="MQM1" s="799"/>
      <c r="MQN1" s="799"/>
      <c r="MQO1" s="799"/>
      <c r="MQP1" s="799"/>
      <c r="MQQ1" s="799"/>
      <c r="MQR1" s="799"/>
      <c r="MQS1" s="799"/>
      <c r="MQT1" s="799"/>
      <c r="MQU1" s="799"/>
      <c r="MQV1" s="799"/>
      <c r="MQW1" s="799"/>
      <c r="MQX1" s="799"/>
      <c r="MQY1" s="799"/>
      <c r="MQZ1" s="799"/>
      <c r="MRA1" s="799"/>
      <c r="MRB1" s="799"/>
      <c r="MRC1" s="799"/>
      <c r="MRD1" s="799"/>
      <c r="MRE1" s="799"/>
      <c r="MRF1" s="799"/>
      <c r="MRG1" s="799"/>
      <c r="MRH1" s="799"/>
      <c r="MRI1" s="799"/>
      <c r="MRJ1" s="799"/>
      <c r="MRK1" s="799"/>
      <c r="MRL1" s="799"/>
      <c r="MRM1" s="799"/>
      <c r="MRN1" s="799"/>
      <c r="MRO1" s="799"/>
      <c r="MRP1" s="799"/>
      <c r="MRQ1" s="799"/>
      <c r="MRR1" s="799"/>
      <c r="MRS1" s="799"/>
      <c r="MRT1" s="799"/>
      <c r="MRU1" s="799"/>
      <c r="MRV1" s="799"/>
      <c r="MRW1" s="799"/>
      <c r="MRX1" s="799"/>
      <c r="MRY1" s="799"/>
      <c r="MRZ1" s="799"/>
      <c r="MSA1" s="799"/>
      <c r="MSB1" s="799"/>
      <c r="MSC1" s="799"/>
      <c r="MSD1" s="799"/>
      <c r="MSE1" s="799"/>
      <c r="MSF1" s="799"/>
      <c r="MSG1" s="799"/>
      <c r="MSH1" s="799"/>
      <c r="MSI1" s="799"/>
      <c r="MSJ1" s="799"/>
      <c r="MSK1" s="799"/>
      <c r="MSL1" s="799"/>
      <c r="MSM1" s="799"/>
      <c r="MSN1" s="799"/>
      <c r="MSO1" s="799"/>
      <c r="MSP1" s="799"/>
      <c r="MSQ1" s="799"/>
      <c r="MSR1" s="799"/>
      <c r="MSS1" s="799"/>
      <c r="MST1" s="799"/>
      <c r="MSU1" s="799"/>
      <c r="MSV1" s="799"/>
      <c r="MSW1" s="799"/>
      <c r="MSX1" s="799"/>
      <c r="MSY1" s="799"/>
      <c r="MSZ1" s="799"/>
      <c r="MTA1" s="799"/>
      <c r="MTB1" s="799"/>
      <c r="MTC1" s="799"/>
      <c r="MTD1" s="799"/>
      <c r="MTE1" s="799"/>
      <c r="MTF1" s="799"/>
      <c r="MTG1" s="799"/>
      <c r="MTH1" s="799"/>
      <c r="MTI1" s="799"/>
      <c r="MTJ1" s="799"/>
      <c r="MTK1" s="799"/>
      <c r="MTL1" s="799"/>
      <c r="MTM1" s="799"/>
      <c r="MTN1" s="799"/>
      <c r="MTO1" s="799"/>
      <c r="MTP1" s="799"/>
      <c r="MTQ1" s="799"/>
      <c r="MTR1" s="799"/>
      <c r="MTS1" s="799"/>
      <c r="MTT1" s="799"/>
      <c r="MTU1" s="799"/>
      <c r="MTV1" s="799"/>
      <c r="MTW1" s="799"/>
      <c r="MTX1" s="799"/>
      <c r="MTY1" s="799"/>
      <c r="MTZ1" s="799"/>
      <c r="MUA1" s="799"/>
      <c r="MUB1" s="799"/>
      <c r="MUC1" s="799"/>
      <c r="MUD1" s="799"/>
      <c r="MUE1" s="799"/>
      <c r="MUF1" s="799"/>
      <c r="MUG1" s="799"/>
      <c r="MUH1" s="799"/>
      <c r="MUI1" s="799"/>
      <c r="MUJ1" s="799"/>
      <c r="MUK1" s="799"/>
      <c r="MUL1" s="799"/>
      <c r="MUM1" s="799"/>
      <c r="MUN1" s="799"/>
      <c r="MUO1" s="799"/>
      <c r="MUP1" s="799"/>
      <c r="MUQ1" s="799"/>
      <c r="MUR1" s="799"/>
      <c r="MUS1" s="799"/>
      <c r="MUT1" s="799"/>
      <c r="MUU1" s="799"/>
      <c r="MUV1" s="799"/>
      <c r="MUW1" s="799"/>
      <c r="MUX1" s="799"/>
      <c r="MUY1" s="799"/>
      <c r="MUZ1" s="799"/>
      <c r="MVA1" s="799"/>
      <c r="MVB1" s="799"/>
      <c r="MVC1" s="799"/>
      <c r="MVD1" s="799"/>
      <c r="MVE1" s="799"/>
      <c r="MVF1" s="799"/>
      <c r="MVG1" s="799"/>
      <c r="MVH1" s="799"/>
      <c r="MVI1" s="799"/>
      <c r="MVJ1" s="799"/>
      <c r="MVK1" s="799"/>
      <c r="MVL1" s="799"/>
      <c r="MVM1" s="799"/>
      <c r="MVN1" s="799"/>
      <c r="MVO1" s="799"/>
      <c r="MVP1" s="799"/>
      <c r="MVQ1" s="799"/>
      <c r="MVR1" s="799"/>
      <c r="MVS1" s="799"/>
      <c r="MVT1" s="799"/>
      <c r="MVU1" s="799"/>
      <c r="MVV1" s="799"/>
      <c r="MVW1" s="799"/>
      <c r="MVX1" s="799"/>
      <c r="MVY1" s="799"/>
      <c r="MVZ1" s="799"/>
      <c r="MWA1" s="799"/>
      <c r="MWB1" s="799"/>
      <c r="MWC1" s="799"/>
      <c r="MWD1" s="799"/>
      <c r="MWE1" s="799"/>
      <c r="MWF1" s="799"/>
      <c r="MWG1" s="799"/>
      <c r="MWH1" s="799"/>
      <c r="MWI1" s="799"/>
      <c r="MWJ1" s="799"/>
      <c r="MWK1" s="799"/>
      <c r="MWL1" s="799"/>
      <c r="MWM1" s="799"/>
      <c r="MWN1" s="799"/>
      <c r="MWO1" s="799"/>
      <c r="MWP1" s="799"/>
      <c r="MWQ1" s="799"/>
      <c r="MWR1" s="799"/>
      <c r="MWS1" s="799"/>
      <c r="MWT1" s="799"/>
      <c r="MWU1" s="799"/>
      <c r="MWV1" s="799"/>
      <c r="MWW1" s="799"/>
      <c r="MWX1" s="799"/>
      <c r="MWY1" s="799"/>
      <c r="MWZ1" s="799"/>
      <c r="MXA1" s="799"/>
      <c r="MXB1" s="799"/>
      <c r="MXC1" s="799"/>
      <c r="MXD1" s="799"/>
      <c r="MXE1" s="799"/>
      <c r="MXF1" s="799"/>
      <c r="MXG1" s="799"/>
      <c r="MXH1" s="799"/>
      <c r="MXI1" s="799"/>
      <c r="MXJ1" s="799"/>
      <c r="MXK1" s="799"/>
      <c r="MXL1" s="799"/>
      <c r="MXM1" s="799"/>
      <c r="MXN1" s="799"/>
      <c r="MXO1" s="799"/>
      <c r="MXP1" s="799"/>
      <c r="MXQ1" s="799"/>
      <c r="MXR1" s="799"/>
      <c r="MXS1" s="799"/>
      <c r="MXT1" s="799"/>
      <c r="MXU1" s="799"/>
      <c r="MXV1" s="799"/>
      <c r="MXW1" s="799"/>
      <c r="MXX1" s="799"/>
      <c r="MXY1" s="799"/>
      <c r="MXZ1" s="799"/>
      <c r="MYA1" s="799"/>
      <c r="MYB1" s="799"/>
      <c r="MYC1" s="799"/>
      <c r="MYD1" s="799"/>
      <c r="MYE1" s="799"/>
      <c r="MYF1" s="799"/>
      <c r="MYG1" s="799"/>
      <c r="MYH1" s="799"/>
      <c r="MYI1" s="799"/>
      <c r="MYJ1" s="799"/>
      <c r="MYK1" s="799"/>
      <c r="MYL1" s="799"/>
      <c r="MYM1" s="799"/>
      <c r="MYN1" s="799"/>
      <c r="MYO1" s="799"/>
      <c r="MYP1" s="799"/>
      <c r="MYQ1" s="799"/>
      <c r="MYR1" s="799"/>
      <c r="MYS1" s="799"/>
      <c r="MYT1" s="799"/>
      <c r="MYU1" s="799"/>
      <c r="MYV1" s="799"/>
      <c r="MYW1" s="799"/>
      <c r="MYX1" s="799"/>
      <c r="MYY1" s="799"/>
      <c r="MYZ1" s="799"/>
      <c r="MZA1" s="799"/>
      <c r="MZB1" s="799"/>
      <c r="MZC1" s="799"/>
      <c r="MZD1" s="799"/>
      <c r="MZE1" s="799"/>
      <c r="MZF1" s="799"/>
      <c r="MZG1" s="799"/>
      <c r="MZH1" s="799"/>
      <c r="MZI1" s="799"/>
      <c r="MZJ1" s="799"/>
      <c r="MZK1" s="799"/>
      <c r="MZL1" s="799"/>
      <c r="MZM1" s="799"/>
      <c r="MZN1" s="799"/>
      <c r="MZO1" s="799"/>
      <c r="MZP1" s="799"/>
      <c r="MZQ1" s="799"/>
      <c r="MZR1" s="799"/>
      <c r="MZS1" s="799"/>
      <c r="MZT1" s="799"/>
      <c r="MZU1" s="799"/>
      <c r="MZV1" s="799"/>
      <c r="MZW1" s="799"/>
      <c r="MZX1" s="799"/>
      <c r="MZY1" s="799"/>
      <c r="MZZ1" s="799"/>
      <c r="NAA1" s="799"/>
      <c r="NAB1" s="799"/>
      <c r="NAC1" s="799"/>
      <c r="NAD1" s="799"/>
      <c r="NAE1" s="799"/>
      <c r="NAF1" s="799"/>
      <c r="NAG1" s="799"/>
      <c r="NAH1" s="799"/>
      <c r="NAI1" s="799"/>
      <c r="NAJ1" s="799"/>
      <c r="NAK1" s="799"/>
      <c r="NAL1" s="799"/>
      <c r="NAM1" s="799"/>
      <c r="NAN1" s="799"/>
      <c r="NAO1" s="799"/>
      <c r="NAP1" s="799"/>
      <c r="NAQ1" s="799"/>
      <c r="NAR1" s="799"/>
      <c r="NAS1" s="799"/>
      <c r="NAT1" s="799"/>
      <c r="NAU1" s="799"/>
      <c r="NAV1" s="799"/>
      <c r="NAW1" s="799"/>
      <c r="NAX1" s="799"/>
      <c r="NAY1" s="799"/>
      <c r="NAZ1" s="799"/>
      <c r="NBA1" s="799"/>
      <c r="NBB1" s="799"/>
      <c r="NBC1" s="799"/>
      <c r="NBD1" s="799"/>
      <c r="NBE1" s="799"/>
      <c r="NBF1" s="799"/>
      <c r="NBG1" s="799"/>
      <c r="NBH1" s="799"/>
      <c r="NBI1" s="799"/>
      <c r="NBJ1" s="799"/>
      <c r="NBK1" s="799"/>
      <c r="NBL1" s="799"/>
      <c r="NBM1" s="799"/>
      <c r="NBN1" s="799"/>
      <c r="NBO1" s="799"/>
      <c r="NBP1" s="799"/>
      <c r="NBQ1" s="799"/>
      <c r="NBR1" s="799"/>
      <c r="NBS1" s="799"/>
      <c r="NBT1" s="799"/>
      <c r="NBU1" s="799"/>
      <c r="NBV1" s="799"/>
      <c r="NBW1" s="799"/>
      <c r="NBX1" s="799"/>
      <c r="NBY1" s="799"/>
      <c r="NBZ1" s="799"/>
      <c r="NCA1" s="799"/>
      <c r="NCB1" s="799"/>
      <c r="NCC1" s="799"/>
      <c r="NCD1" s="799"/>
      <c r="NCE1" s="799"/>
      <c r="NCF1" s="799"/>
      <c r="NCG1" s="799"/>
      <c r="NCH1" s="799"/>
      <c r="NCI1" s="799"/>
      <c r="NCJ1" s="799"/>
      <c r="NCK1" s="799"/>
      <c r="NCL1" s="799"/>
      <c r="NCM1" s="799"/>
      <c r="NCN1" s="799"/>
      <c r="NCO1" s="799"/>
      <c r="NCP1" s="799"/>
      <c r="NCQ1" s="799"/>
      <c r="NCR1" s="799"/>
      <c r="NCS1" s="799"/>
      <c r="NCT1" s="799"/>
      <c r="NCU1" s="799"/>
      <c r="NCV1" s="799"/>
      <c r="NCW1" s="799"/>
      <c r="NCX1" s="799"/>
      <c r="NCY1" s="799"/>
      <c r="NCZ1" s="799"/>
      <c r="NDA1" s="799"/>
      <c r="NDB1" s="799"/>
      <c r="NDC1" s="799"/>
      <c r="NDD1" s="799"/>
      <c r="NDE1" s="799"/>
      <c r="NDF1" s="799"/>
      <c r="NDG1" s="799"/>
      <c r="NDH1" s="799"/>
      <c r="NDI1" s="799"/>
      <c r="NDJ1" s="799"/>
      <c r="NDK1" s="799"/>
      <c r="NDL1" s="799"/>
      <c r="NDM1" s="799"/>
      <c r="NDN1" s="799"/>
      <c r="NDO1" s="799"/>
      <c r="NDP1" s="799"/>
      <c r="NDQ1" s="799"/>
      <c r="NDR1" s="799"/>
      <c r="NDS1" s="799"/>
      <c r="NDT1" s="799"/>
      <c r="NDU1" s="799"/>
      <c r="NDV1" s="799"/>
      <c r="NDW1" s="799"/>
      <c r="NDX1" s="799"/>
      <c r="NDY1" s="799"/>
      <c r="NDZ1" s="799"/>
      <c r="NEA1" s="799"/>
      <c r="NEB1" s="799"/>
      <c r="NEC1" s="799"/>
      <c r="NED1" s="799"/>
      <c r="NEE1" s="799"/>
      <c r="NEF1" s="799"/>
      <c r="NEG1" s="799"/>
      <c r="NEH1" s="799"/>
      <c r="NEI1" s="799"/>
      <c r="NEJ1" s="799"/>
      <c r="NEK1" s="799"/>
      <c r="NEL1" s="799"/>
      <c r="NEM1" s="799"/>
      <c r="NEN1" s="799"/>
      <c r="NEO1" s="799"/>
      <c r="NEP1" s="799"/>
      <c r="NEQ1" s="799"/>
      <c r="NER1" s="799"/>
      <c r="NES1" s="799"/>
      <c r="NET1" s="799"/>
      <c r="NEU1" s="799"/>
      <c r="NEV1" s="799"/>
      <c r="NEW1" s="799"/>
      <c r="NEX1" s="799"/>
      <c r="NEY1" s="799"/>
      <c r="NEZ1" s="799"/>
      <c r="NFA1" s="799"/>
      <c r="NFB1" s="799"/>
      <c r="NFC1" s="799"/>
      <c r="NFD1" s="799"/>
      <c r="NFE1" s="799"/>
      <c r="NFF1" s="799"/>
      <c r="NFG1" s="799"/>
      <c r="NFH1" s="799"/>
      <c r="NFI1" s="799"/>
      <c r="NFJ1" s="799"/>
      <c r="NFK1" s="799"/>
      <c r="NFL1" s="799"/>
      <c r="NFM1" s="799"/>
      <c r="NFN1" s="799"/>
      <c r="NFO1" s="799"/>
      <c r="NFP1" s="799"/>
      <c r="NFQ1" s="799"/>
      <c r="NFR1" s="799"/>
      <c r="NFS1" s="799"/>
      <c r="NFT1" s="799"/>
      <c r="NFU1" s="799"/>
      <c r="NFV1" s="799"/>
      <c r="NFW1" s="799"/>
      <c r="NFX1" s="799"/>
      <c r="NFY1" s="799"/>
      <c r="NFZ1" s="799"/>
      <c r="NGA1" s="799"/>
      <c r="NGB1" s="799"/>
      <c r="NGC1" s="799"/>
      <c r="NGD1" s="799"/>
      <c r="NGE1" s="799"/>
      <c r="NGF1" s="799"/>
      <c r="NGG1" s="799"/>
      <c r="NGH1" s="799"/>
      <c r="NGI1" s="799"/>
      <c r="NGJ1" s="799"/>
      <c r="NGK1" s="799"/>
      <c r="NGL1" s="799"/>
      <c r="NGM1" s="799"/>
      <c r="NGN1" s="799"/>
      <c r="NGO1" s="799"/>
      <c r="NGP1" s="799"/>
      <c r="NGQ1" s="799"/>
      <c r="NGR1" s="799"/>
      <c r="NGS1" s="799"/>
      <c r="NGT1" s="799"/>
      <c r="NGU1" s="799"/>
      <c r="NGV1" s="799"/>
      <c r="NGW1" s="799"/>
      <c r="NGX1" s="799"/>
      <c r="NGY1" s="799"/>
      <c r="NGZ1" s="799"/>
      <c r="NHA1" s="799"/>
      <c r="NHB1" s="799"/>
      <c r="NHC1" s="799"/>
      <c r="NHD1" s="799"/>
      <c r="NHE1" s="799"/>
      <c r="NHF1" s="799"/>
      <c r="NHG1" s="799"/>
      <c r="NHH1" s="799"/>
      <c r="NHI1" s="799"/>
      <c r="NHJ1" s="799"/>
      <c r="NHK1" s="799"/>
      <c r="NHL1" s="799"/>
      <c r="NHM1" s="799"/>
      <c r="NHN1" s="799"/>
      <c r="NHO1" s="799"/>
      <c r="NHP1" s="799"/>
      <c r="NHQ1" s="799"/>
      <c r="NHR1" s="799"/>
      <c r="NHS1" s="799"/>
      <c r="NHT1" s="799"/>
      <c r="NHU1" s="799"/>
      <c r="NHV1" s="799"/>
      <c r="NHW1" s="799"/>
      <c r="NHX1" s="799"/>
      <c r="NHY1" s="799"/>
      <c r="NHZ1" s="799"/>
      <c r="NIA1" s="799"/>
      <c r="NIB1" s="799"/>
      <c r="NIC1" s="799"/>
      <c r="NID1" s="799"/>
      <c r="NIE1" s="799"/>
      <c r="NIF1" s="799"/>
      <c r="NIG1" s="799"/>
      <c r="NIH1" s="799"/>
      <c r="NII1" s="799"/>
      <c r="NIJ1" s="799"/>
      <c r="NIK1" s="799"/>
      <c r="NIL1" s="799"/>
      <c r="NIM1" s="799"/>
      <c r="NIN1" s="799"/>
      <c r="NIO1" s="799"/>
      <c r="NIP1" s="799"/>
      <c r="NIQ1" s="799"/>
      <c r="NIR1" s="799"/>
      <c r="NIS1" s="799"/>
      <c r="NIT1" s="799"/>
      <c r="NIU1" s="799"/>
      <c r="NIV1" s="799"/>
      <c r="NIW1" s="799"/>
      <c r="NIX1" s="799"/>
      <c r="NIY1" s="799"/>
      <c r="NIZ1" s="799"/>
      <c r="NJA1" s="799"/>
      <c r="NJB1" s="799"/>
      <c r="NJC1" s="799"/>
      <c r="NJD1" s="799"/>
      <c r="NJE1" s="799"/>
      <c r="NJF1" s="799"/>
      <c r="NJG1" s="799"/>
      <c r="NJH1" s="799"/>
      <c r="NJI1" s="799"/>
      <c r="NJJ1" s="799"/>
      <c r="NJK1" s="799"/>
      <c r="NJL1" s="799"/>
      <c r="NJM1" s="799"/>
      <c r="NJN1" s="799"/>
      <c r="NJO1" s="799"/>
      <c r="NJP1" s="799"/>
      <c r="NJQ1" s="799"/>
      <c r="NJR1" s="799"/>
      <c r="NJS1" s="799"/>
      <c r="NJT1" s="799"/>
      <c r="NJU1" s="799"/>
      <c r="NJV1" s="799"/>
      <c r="NJW1" s="799"/>
      <c r="NJX1" s="799"/>
      <c r="NJY1" s="799"/>
      <c r="NJZ1" s="799"/>
      <c r="NKA1" s="799"/>
      <c r="NKB1" s="799"/>
      <c r="NKC1" s="799"/>
      <c r="NKD1" s="799"/>
      <c r="NKE1" s="799"/>
      <c r="NKF1" s="799"/>
      <c r="NKG1" s="799"/>
      <c r="NKH1" s="799"/>
      <c r="NKI1" s="799"/>
      <c r="NKJ1" s="799"/>
      <c r="NKK1" s="799"/>
      <c r="NKL1" s="799"/>
      <c r="NKM1" s="799"/>
      <c r="NKN1" s="799"/>
      <c r="NKO1" s="799"/>
      <c r="NKP1" s="799"/>
      <c r="NKQ1" s="799"/>
      <c r="NKR1" s="799"/>
      <c r="NKS1" s="799"/>
      <c r="NKT1" s="799"/>
      <c r="NKU1" s="799"/>
      <c r="NKV1" s="799"/>
      <c r="NKW1" s="799"/>
      <c r="NKX1" s="799"/>
      <c r="NKY1" s="799"/>
      <c r="NKZ1" s="799"/>
      <c r="NLA1" s="799"/>
      <c r="NLB1" s="799"/>
      <c r="NLC1" s="799"/>
      <c r="NLD1" s="799"/>
      <c r="NLE1" s="799"/>
      <c r="NLF1" s="799"/>
      <c r="NLG1" s="799"/>
      <c r="NLH1" s="799"/>
      <c r="NLI1" s="799"/>
      <c r="NLJ1" s="799"/>
      <c r="NLK1" s="799"/>
      <c r="NLL1" s="799"/>
      <c r="NLM1" s="799"/>
      <c r="NLN1" s="799"/>
      <c r="NLO1" s="799"/>
      <c r="NLP1" s="799"/>
      <c r="NLQ1" s="799"/>
      <c r="NLR1" s="799"/>
      <c r="NLS1" s="799"/>
      <c r="NLT1" s="799"/>
      <c r="NLU1" s="799"/>
      <c r="NLV1" s="799"/>
      <c r="NLW1" s="799"/>
      <c r="NLX1" s="799"/>
      <c r="NLY1" s="799"/>
      <c r="NLZ1" s="799"/>
      <c r="NMA1" s="799"/>
      <c r="NMB1" s="799"/>
      <c r="NMC1" s="799"/>
      <c r="NMD1" s="799"/>
      <c r="NME1" s="799"/>
      <c r="NMF1" s="799"/>
      <c r="NMG1" s="799"/>
      <c r="NMH1" s="799"/>
      <c r="NMI1" s="799"/>
      <c r="NMJ1" s="799"/>
      <c r="NMK1" s="799"/>
      <c r="NML1" s="799"/>
      <c r="NMM1" s="799"/>
      <c r="NMN1" s="799"/>
      <c r="NMO1" s="799"/>
      <c r="NMP1" s="799"/>
      <c r="NMQ1" s="799"/>
      <c r="NMR1" s="799"/>
      <c r="NMS1" s="799"/>
      <c r="NMT1" s="799"/>
      <c r="NMU1" s="799"/>
      <c r="NMV1" s="799"/>
      <c r="NMW1" s="799"/>
      <c r="NMX1" s="799"/>
      <c r="NMY1" s="799"/>
      <c r="NMZ1" s="799"/>
      <c r="NNA1" s="799"/>
      <c r="NNB1" s="799"/>
      <c r="NNC1" s="799"/>
      <c r="NND1" s="799"/>
      <c r="NNE1" s="799"/>
      <c r="NNF1" s="799"/>
      <c r="NNG1" s="799"/>
      <c r="NNH1" s="799"/>
      <c r="NNI1" s="799"/>
      <c r="NNJ1" s="799"/>
      <c r="NNK1" s="799"/>
      <c r="NNL1" s="799"/>
      <c r="NNM1" s="799"/>
      <c r="NNN1" s="799"/>
      <c r="NNO1" s="799"/>
      <c r="NNP1" s="799"/>
      <c r="NNQ1" s="799"/>
      <c r="NNR1" s="799"/>
      <c r="NNS1" s="799"/>
      <c r="NNT1" s="799"/>
      <c r="NNU1" s="799"/>
      <c r="NNV1" s="799"/>
      <c r="NNW1" s="799"/>
      <c r="NNX1" s="799"/>
      <c r="NNY1" s="799"/>
      <c r="NNZ1" s="799"/>
      <c r="NOA1" s="799"/>
      <c r="NOB1" s="799"/>
      <c r="NOC1" s="799"/>
      <c r="NOD1" s="799"/>
      <c r="NOE1" s="799"/>
      <c r="NOF1" s="799"/>
      <c r="NOG1" s="799"/>
      <c r="NOH1" s="799"/>
      <c r="NOI1" s="799"/>
      <c r="NOJ1" s="799"/>
      <c r="NOK1" s="799"/>
      <c r="NOL1" s="799"/>
      <c r="NOM1" s="799"/>
      <c r="NON1" s="799"/>
      <c r="NOO1" s="799"/>
      <c r="NOP1" s="799"/>
      <c r="NOQ1" s="799"/>
      <c r="NOR1" s="799"/>
      <c r="NOS1" s="799"/>
      <c r="NOT1" s="799"/>
      <c r="NOU1" s="799"/>
      <c r="NOV1" s="799"/>
      <c r="NOW1" s="799"/>
      <c r="NOX1" s="799"/>
      <c r="NOY1" s="799"/>
      <c r="NOZ1" s="799"/>
      <c r="NPA1" s="799"/>
      <c r="NPB1" s="799"/>
      <c r="NPC1" s="799"/>
      <c r="NPD1" s="799"/>
      <c r="NPE1" s="799"/>
      <c r="NPF1" s="799"/>
      <c r="NPG1" s="799"/>
      <c r="NPH1" s="799"/>
      <c r="NPI1" s="799"/>
      <c r="NPJ1" s="799"/>
      <c r="NPK1" s="799"/>
      <c r="NPL1" s="799"/>
      <c r="NPM1" s="799"/>
      <c r="NPN1" s="799"/>
      <c r="NPO1" s="799"/>
      <c r="NPP1" s="799"/>
      <c r="NPQ1" s="799"/>
      <c r="NPR1" s="799"/>
      <c r="NPS1" s="799"/>
      <c r="NPT1" s="799"/>
      <c r="NPU1" s="799"/>
      <c r="NPV1" s="799"/>
      <c r="NPW1" s="799"/>
      <c r="NPX1" s="799"/>
      <c r="NPY1" s="799"/>
      <c r="NPZ1" s="799"/>
      <c r="NQA1" s="799"/>
      <c r="NQB1" s="799"/>
      <c r="NQC1" s="799"/>
      <c r="NQD1" s="799"/>
      <c r="NQE1" s="799"/>
      <c r="NQF1" s="799"/>
      <c r="NQG1" s="799"/>
      <c r="NQH1" s="799"/>
      <c r="NQI1" s="799"/>
      <c r="NQJ1" s="799"/>
      <c r="NQK1" s="799"/>
      <c r="NQL1" s="799"/>
      <c r="NQM1" s="799"/>
      <c r="NQN1" s="799"/>
      <c r="NQO1" s="799"/>
      <c r="NQP1" s="799"/>
      <c r="NQQ1" s="799"/>
      <c r="NQR1" s="799"/>
      <c r="NQS1" s="799"/>
      <c r="NQT1" s="799"/>
      <c r="NQU1" s="799"/>
      <c r="NQV1" s="799"/>
      <c r="NQW1" s="799"/>
      <c r="NQX1" s="799"/>
      <c r="NQY1" s="799"/>
      <c r="NQZ1" s="799"/>
      <c r="NRA1" s="799"/>
      <c r="NRB1" s="799"/>
      <c r="NRC1" s="799"/>
      <c r="NRD1" s="799"/>
      <c r="NRE1" s="799"/>
      <c r="NRF1" s="799"/>
      <c r="NRG1" s="799"/>
      <c r="NRH1" s="799"/>
      <c r="NRI1" s="799"/>
      <c r="NRJ1" s="799"/>
      <c r="NRK1" s="799"/>
      <c r="NRL1" s="799"/>
      <c r="NRM1" s="799"/>
      <c r="NRN1" s="799"/>
      <c r="NRO1" s="799"/>
      <c r="NRP1" s="799"/>
      <c r="NRQ1" s="799"/>
      <c r="NRR1" s="799"/>
      <c r="NRS1" s="799"/>
      <c r="NRT1" s="799"/>
      <c r="NRU1" s="799"/>
      <c r="NRV1" s="799"/>
      <c r="NRW1" s="799"/>
      <c r="NRX1" s="799"/>
      <c r="NRY1" s="799"/>
      <c r="NRZ1" s="799"/>
      <c r="NSA1" s="799"/>
      <c r="NSB1" s="799"/>
      <c r="NSC1" s="799"/>
      <c r="NSD1" s="799"/>
      <c r="NSE1" s="799"/>
      <c r="NSF1" s="799"/>
      <c r="NSG1" s="799"/>
      <c r="NSH1" s="799"/>
      <c r="NSI1" s="799"/>
      <c r="NSJ1" s="799"/>
      <c r="NSK1" s="799"/>
      <c r="NSL1" s="799"/>
      <c r="NSM1" s="799"/>
      <c r="NSN1" s="799"/>
      <c r="NSO1" s="799"/>
      <c r="NSP1" s="799"/>
      <c r="NSQ1" s="799"/>
      <c r="NSR1" s="799"/>
      <c r="NSS1" s="799"/>
      <c r="NST1" s="799"/>
      <c r="NSU1" s="799"/>
      <c r="NSV1" s="799"/>
      <c r="NSW1" s="799"/>
      <c r="NSX1" s="799"/>
      <c r="NSY1" s="799"/>
      <c r="NSZ1" s="799"/>
      <c r="NTA1" s="799"/>
      <c r="NTB1" s="799"/>
      <c r="NTC1" s="799"/>
      <c r="NTD1" s="799"/>
      <c r="NTE1" s="799"/>
      <c r="NTF1" s="799"/>
      <c r="NTG1" s="799"/>
      <c r="NTH1" s="799"/>
      <c r="NTI1" s="799"/>
      <c r="NTJ1" s="799"/>
      <c r="NTK1" s="799"/>
      <c r="NTL1" s="799"/>
      <c r="NTM1" s="799"/>
      <c r="NTN1" s="799"/>
      <c r="NTO1" s="799"/>
      <c r="NTP1" s="799"/>
      <c r="NTQ1" s="799"/>
      <c r="NTR1" s="799"/>
      <c r="NTS1" s="799"/>
      <c r="NTT1" s="799"/>
      <c r="NTU1" s="799"/>
      <c r="NTV1" s="799"/>
      <c r="NTW1" s="799"/>
      <c r="NTX1" s="799"/>
      <c r="NTY1" s="799"/>
      <c r="NTZ1" s="799"/>
      <c r="NUA1" s="799"/>
      <c r="NUB1" s="799"/>
      <c r="NUC1" s="799"/>
      <c r="NUD1" s="799"/>
      <c r="NUE1" s="799"/>
      <c r="NUF1" s="799"/>
      <c r="NUG1" s="799"/>
      <c r="NUH1" s="799"/>
      <c r="NUI1" s="799"/>
      <c r="NUJ1" s="799"/>
      <c r="NUK1" s="799"/>
      <c r="NUL1" s="799"/>
      <c r="NUM1" s="799"/>
      <c r="NUN1" s="799"/>
      <c r="NUO1" s="799"/>
      <c r="NUP1" s="799"/>
      <c r="NUQ1" s="799"/>
      <c r="NUR1" s="799"/>
      <c r="NUS1" s="799"/>
      <c r="NUT1" s="799"/>
      <c r="NUU1" s="799"/>
      <c r="NUV1" s="799"/>
      <c r="NUW1" s="799"/>
      <c r="NUX1" s="799"/>
      <c r="NUY1" s="799"/>
      <c r="NUZ1" s="799"/>
      <c r="NVA1" s="799"/>
      <c r="NVB1" s="799"/>
      <c r="NVC1" s="799"/>
      <c r="NVD1" s="799"/>
      <c r="NVE1" s="799"/>
      <c r="NVF1" s="799"/>
      <c r="NVG1" s="799"/>
      <c r="NVH1" s="799"/>
      <c r="NVI1" s="799"/>
      <c r="NVJ1" s="799"/>
      <c r="NVK1" s="799"/>
      <c r="NVL1" s="799"/>
      <c r="NVM1" s="799"/>
      <c r="NVN1" s="799"/>
      <c r="NVO1" s="799"/>
      <c r="NVP1" s="799"/>
      <c r="NVQ1" s="799"/>
      <c r="NVR1" s="799"/>
      <c r="NVS1" s="799"/>
      <c r="NVT1" s="799"/>
      <c r="NVU1" s="799"/>
      <c r="NVV1" s="799"/>
      <c r="NVW1" s="799"/>
      <c r="NVX1" s="799"/>
      <c r="NVY1" s="799"/>
      <c r="NVZ1" s="799"/>
      <c r="NWA1" s="799"/>
      <c r="NWB1" s="799"/>
      <c r="NWC1" s="799"/>
      <c r="NWD1" s="799"/>
      <c r="NWE1" s="799"/>
      <c r="NWF1" s="799"/>
      <c r="NWG1" s="799"/>
      <c r="NWH1" s="799"/>
      <c r="NWI1" s="799"/>
      <c r="NWJ1" s="799"/>
      <c r="NWK1" s="799"/>
      <c r="NWL1" s="799"/>
      <c r="NWM1" s="799"/>
      <c r="NWN1" s="799"/>
      <c r="NWO1" s="799"/>
      <c r="NWP1" s="799"/>
      <c r="NWQ1" s="799"/>
      <c r="NWR1" s="799"/>
      <c r="NWS1" s="799"/>
      <c r="NWT1" s="799"/>
      <c r="NWU1" s="799"/>
      <c r="NWV1" s="799"/>
      <c r="NWW1" s="799"/>
      <c r="NWX1" s="799"/>
      <c r="NWY1" s="799"/>
      <c r="NWZ1" s="799"/>
      <c r="NXA1" s="799"/>
      <c r="NXB1" s="799"/>
      <c r="NXC1" s="799"/>
      <c r="NXD1" s="799"/>
      <c r="NXE1" s="799"/>
      <c r="NXF1" s="799"/>
      <c r="NXG1" s="799"/>
      <c r="NXH1" s="799"/>
      <c r="NXI1" s="799"/>
      <c r="NXJ1" s="799"/>
      <c r="NXK1" s="799"/>
      <c r="NXL1" s="799"/>
      <c r="NXM1" s="799"/>
      <c r="NXN1" s="799"/>
      <c r="NXO1" s="799"/>
      <c r="NXP1" s="799"/>
      <c r="NXQ1" s="799"/>
      <c r="NXR1" s="799"/>
      <c r="NXS1" s="799"/>
      <c r="NXT1" s="799"/>
      <c r="NXU1" s="799"/>
      <c r="NXV1" s="799"/>
      <c r="NXW1" s="799"/>
      <c r="NXX1" s="799"/>
      <c r="NXY1" s="799"/>
      <c r="NXZ1" s="799"/>
      <c r="NYA1" s="799"/>
      <c r="NYB1" s="799"/>
      <c r="NYC1" s="799"/>
      <c r="NYD1" s="799"/>
      <c r="NYE1" s="799"/>
      <c r="NYF1" s="799"/>
      <c r="NYG1" s="799"/>
      <c r="NYH1" s="799"/>
      <c r="NYI1" s="799"/>
      <c r="NYJ1" s="799"/>
      <c r="NYK1" s="799"/>
      <c r="NYL1" s="799"/>
      <c r="NYM1" s="799"/>
      <c r="NYN1" s="799"/>
      <c r="NYO1" s="799"/>
      <c r="NYP1" s="799"/>
      <c r="NYQ1" s="799"/>
      <c r="NYR1" s="799"/>
      <c r="NYS1" s="799"/>
      <c r="NYT1" s="799"/>
      <c r="NYU1" s="799"/>
      <c r="NYV1" s="799"/>
      <c r="NYW1" s="799"/>
      <c r="NYX1" s="799"/>
      <c r="NYY1" s="799"/>
      <c r="NYZ1" s="799"/>
      <c r="NZA1" s="799"/>
      <c r="NZB1" s="799"/>
      <c r="NZC1" s="799"/>
      <c r="NZD1" s="799"/>
      <c r="NZE1" s="799"/>
      <c r="NZF1" s="799"/>
      <c r="NZG1" s="799"/>
      <c r="NZH1" s="799"/>
      <c r="NZI1" s="799"/>
      <c r="NZJ1" s="799"/>
      <c r="NZK1" s="799"/>
      <c r="NZL1" s="799"/>
      <c r="NZM1" s="799"/>
      <c r="NZN1" s="799"/>
      <c r="NZO1" s="799"/>
      <c r="NZP1" s="799"/>
      <c r="NZQ1" s="799"/>
      <c r="NZR1" s="799"/>
      <c r="NZS1" s="799"/>
      <c r="NZT1" s="799"/>
      <c r="NZU1" s="799"/>
      <c r="NZV1" s="799"/>
      <c r="NZW1" s="799"/>
      <c r="NZX1" s="799"/>
      <c r="NZY1" s="799"/>
      <c r="NZZ1" s="799"/>
      <c r="OAA1" s="799"/>
      <c r="OAB1" s="799"/>
      <c r="OAC1" s="799"/>
      <c r="OAD1" s="799"/>
      <c r="OAE1" s="799"/>
      <c r="OAF1" s="799"/>
      <c r="OAG1" s="799"/>
      <c r="OAH1" s="799"/>
      <c r="OAI1" s="799"/>
      <c r="OAJ1" s="799"/>
      <c r="OAK1" s="799"/>
      <c r="OAL1" s="799"/>
      <c r="OAM1" s="799"/>
      <c r="OAN1" s="799"/>
      <c r="OAO1" s="799"/>
      <c r="OAP1" s="799"/>
      <c r="OAQ1" s="799"/>
      <c r="OAR1" s="799"/>
      <c r="OAS1" s="799"/>
      <c r="OAT1" s="799"/>
      <c r="OAU1" s="799"/>
      <c r="OAV1" s="799"/>
      <c r="OAW1" s="799"/>
      <c r="OAX1" s="799"/>
      <c r="OAY1" s="799"/>
      <c r="OAZ1" s="799"/>
      <c r="OBA1" s="799"/>
      <c r="OBB1" s="799"/>
      <c r="OBC1" s="799"/>
      <c r="OBD1" s="799"/>
      <c r="OBE1" s="799"/>
      <c r="OBF1" s="799"/>
      <c r="OBG1" s="799"/>
      <c r="OBH1" s="799"/>
      <c r="OBI1" s="799"/>
      <c r="OBJ1" s="799"/>
      <c r="OBK1" s="799"/>
      <c r="OBL1" s="799"/>
      <c r="OBM1" s="799"/>
      <c r="OBN1" s="799"/>
      <c r="OBO1" s="799"/>
      <c r="OBP1" s="799"/>
      <c r="OBQ1" s="799"/>
      <c r="OBR1" s="799"/>
      <c r="OBS1" s="799"/>
      <c r="OBT1" s="799"/>
      <c r="OBU1" s="799"/>
      <c r="OBV1" s="799"/>
      <c r="OBW1" s="799"/>
      <c r="OBX1" s="799"/>
      <c r="OBY1" s="799"/>
      <c r="OBZ1" s="799"/>
      <c r="OCA1" s="799"/>
      <c r="OCB1" s="799"/>
      <c r="OCC1" s="799"/>
      <c r="OCD1" s="799"/>
      <c r="OCE1" s="799"/>
      <c r="OCF1" s="799"/>
      <c r="OCG1" s="799"/>
      <c r="OCH1" s="799"/>
      <c r="OCI1" s="799"/>
      <c r="OCJ1" s="799"/>
      <c r="OCK1" s="799"/>
      <c r="OCL1" s="799"/>
      <c r="OCM1" s="799"/>
      <c r="OCN1" s="799"/>
      <c r="OCO1" s="799"/>
      <c r="OCP1" s="799"/>
      <c r="OCQ1" s="799"/>
      <c r="OCR1" s="799"/>
      <c r="OCS1" s="799"/>
      <c r="OCT1" s="799"/>
      <c r="OCU1" s="799"/>
      <c r="OCV1" s="799"/>
      <c r="OCW1" s="799"/>
      <c r="OCX1" s="799"/>
      <c r="OCY1" s="799"/>
      <c r="OCZ1" s="799"/>
      <c r="ODA1" s="799"/>
      <c r="ODB1" s="799"/>
      <c r="ODC1" s="799"/>
      <c r="ODD1" s="799"/>
      <c r="ODE1" s="799"/>
      <c r="ODF1" s="799"/>
      <c r="ODG1" s="799"/>
      <c r="ODH1" s="799"/>
      <c r="ODI1" s="799"/>
      <c r="ODJ1" s="799"/>
      <c r="ODK1" s="799"/>
      <c r="ODL1" s="799"/>
      <c r="ODM1" s="799"/>
      <c r="ODN1" s="799"/>
      <c r="ODO1" s="799"/>
      <c r="ODP1" s="799"/>
      <c r="ODQ1" s="799"/>
      <c r="ODR1" s="799"/>
      <c r="ODS1" s="799"/>
      <c r="ODT1" s="799"/>
      <c r="ODU1" s="799"/>
      <c r="ODV1" s="799"/>
      <c r="ODW1" s="799"/>
      <c r="ODX1" s="799"/>
      <c r="ODY1" s="799"/>
      <c r="ODZ1" s="799"/>
      <c r="OEA1" s="799"/>
      <c r="OEB1" s="799"/>
      <c r="OEC1" s="799"/>
      <c r="OED1" s="799"/>
      <c r="OEE1" s="799"/>
      <c r="OEF1" s="799"/>
      <c r="OEG1" s="799"/>
      <c r="OEH1" s="799"/>
      <c r="OEI1" s="799"/>
      <c r="OEJ1" s="799"/>
      <c r="OEK1" s="799"/>
      <c r="OEL1" s="799"/>
      <c r="OEM1" s="799"/>
      <c r="OEN1" s="799"/>
      <c r="OEO1" s="799"/>
      <c r="OEP1" s="799"/>
      <c r="OEQ1" s="799"/>
      <c r="OER1" s="799"/>
      <c r="OES1" s="799"/>
      <c r="OET1" s="799"/>
      <c r="OEU1" s="799"/>
      <c r="OEV1" s="799"/>
      <c r="OEW1" s="799"/>
      <c r="OEX1" s="799"/>
      <c r="OEY1" s="799"/>
      <c r="OEZ1" s="799"/>
      <c r="OFA1" s="799"/>
      <c r="OFB1" s="799"/>
      <c r="OFC1" s="799"/>
      <c r="OFD1" s="799"/>
      <c r="OFE1" s="799"/>
      <c r="OFF1" s="799"/>
      <c r="OFG1" s="799"/>
      <c r="OFH1" s="799"/>
      <c r="OFI1" s="799"/>
      <c r="OFJ1" s="799"/>
      <c r="OFK1" s="799"/>
      <c r="OFL1" s="799"/>
      <c r="OFM1" s="799"/>
      <c r="OFN1" s="799"/>
      <c r="OFO1" s="799"/>
      <c r="OFP1" s="799"/>
      <c r="OFQ1" s="799"/>
      <c r="OFR1" s="799"/>
      <c r="OFS1" s="799"/>
      <c r="OFT1" s="799"/>
      <c r="OFU1" s="799"/>
      <c r="OFV1" s="799"/>
      <c r="OFW1" s="799"/>
      <c r="OFX1" s="799"/>
      <c r="OFY1" s="799"/>
      <c r="OFZ1" s="799"/>
      <c r="OGA1" s="799"/>
      <c r="OGB1" s="799"/>
      <c r="OGC1" s="799"/>
      <c r="OGD1" s="799"/>
      <c r="OGE1" s="799"/>
      <c r="OGF1" s="799"/>
      <c r="OGG1" s="799"/>
      <c r="OGH1" s="799"/>
      <c r="OGI1" s="799"/>
      <c r="OGJ1" s="799"/>
      <c r="OGK1" s="799"/>
      <c r="OGL1" s="799"/>
      <c r="OGM1" s="799"/>
      <c r="OGN1" s="799"/>
      <c r="OGO1" s="799"/>
      <c r="OGP1" s="799"/>
      <c r="OGQ1" s="799"/>
      <c r="OGR1" s="799"/>
      <c r="OGS1" s="799"/>
      <c r="OGT1" s="799"/>
      <c r="OGU1" s="799"/>
      <c r="OGV1" s="799"/>
      <c r="OGW1" s="799"/>
      <c r="OGX1" s="799"/>
      <c r="OGY1" s="799"/>
      <c r="OGZ1" s="799"/>
      <c r="OHA1" s="799"/>
      <c r="OHB1" s="799"/>
      <c r="OHC1" s="799"/>
      <c r="OHD1" s="799"/>
      <c r="OHE1" s="799"/>
      <c r="OHF1" s="799"/>
      <c r="OHG1" s="799"/>
      <c r="OHH1" s="799"/>
      <c r="OHI1" s="799"/>
      <c r="OHJ1" s="799"/>
      <c r="OHK1" s="799"/>
      <c r="OHL1" s="799"/>
      <c r="OHM1" s="799"/>
      <c r="OHN1" s="799"/>
      <c r="OHO1" s="799"/>
      <c r="OHP1" s="799"/>
      <c r="OHQ1" s="799"/>
      <c r="OHR1" s="799"/>
      <c r="OHS1" s="799"/>
      <c r="OHT1" s="799"/>
      <c r="OHU1" s="799"/>
      <c r="OHV1" s="799"/>
      <c r="OHW1" s="799"/>
      <c r="OHX1" s="799"/>
      <c r="OHY1" s="799"/>
      <c r="OHZ1" s="799"/>
      <c r="OIA1" s="799"/>
      <c r="OIB1" s="799"/>
      <c r="OIC1" s="799"/>
      <c r="OID1" s="799"/>
      <c r="OIE1" s="799"/>
      <c r="OIF1" s="799"/>
      <c r="OIG1" s="799"/>
      <c r="OIH1" s="799"/>
      <c r="OII1" s="799"/>
      <c r="OIJ1" s="799"/>
      <c r="OIK1" s="799"/>
      <c r="OIL1" s="799"/>
      <c r="OIM1" s="799"/>
      <c r="OIN1" s="799"/>
      <c r="OIO1" s="799"/>
      <c r="OIP1" s="799"/>
      <c r="OIQ1" s="799"/>
      <c r="OIR1" s="799"/>
      <c r="OIS1" s="799"/>
      <c r="OIT1" s="799"/>
      <c r="OIU1" s="799"/>
      <c r="OIV1" s="799"/>
      <c r="OIW1" s="799"/>
      <c r="OIX1" s="799"/>
      <c r="OIY1" s="799"/>
      <c r="OIZ1" s="799"/>
      <c r="OJA1" s="799"/>
      <c r="OJB1" s="799"/>
      <c r="OJC1" s="799"/>
      <c r="OJD1" s="799"/>
      <c r="OJE1" s="799"/>
      <c r="OJF1" s="799"/>
      <c r="OJG1" s="799"/>
      <c r="OJH1" s="799"/>
      <c r="OJI1" s="799"/>
      <c r="OJJ1" s="799"/>
      <c r="OJK1" s="799"/>
      <c r="OJL1" s="799"/>
      <c r="OJM1" s="799"/>
      <c r="OJN1" s="799"/>
      <c r="OJO1" s="799"/>
      <c r="OJP1" s="799"/>
      <c r="OJQ1" s="799"/>
      <c r="OJR1" s="799"/>
      <c r="OJS1" s="799"/>
      <c r="OJT1" s="799"/>
      <c r="OJU1" s="799"/>
      <c r="OJV1" s="799"/>
      <c r="OJW1" s="799"/>
      <c r="OJX1" s="799"/>
      <c r="OJY1" s="799"/>
      <c r="OJZ1" s="799"/>
      <c r="OKA1" s="799"/>
      <c r="OKB1" s="799"/>
      <c r="OKC1" s="799"/>
      <c r="OKD1" s="799"/>
      <c r="OKE1" s="799"/>
      <c r="OKF1" s="799"/>
      <c r="OKG1" s="799"/>
      <c r="OKH1" s="799"/>
      <c r="OKI1" s="799"/>
      <c r="OKJ1" s="799"/>
      <c r="OKK1" s="799"/>
      <c r="OKL1" s="799"/>
      <c r="OKM1" s="799"/>
      <c r="OKN1" s="799"/>
      <c r="OKO1" s="799"/>
      <c r="OKP1" s="799"/>
      <c r="OKQ1" s="799"/>
      <c r="OKR1" s="799"/>
      <c r="OKS1" s="799"/>
      <c r="OKT1" s="799"/>
      <c r="OKU1" s="799"/>
      <c r="OKV1" s="799"/>
      <c r="OKW1" s="799"/>
      <c r="OKX1" s="799"/>
      <c r="OKY1" s="799"/>
      <c r="OKZ1" s="799"/>
      <c r="OLA1" s="799"/>
      <c r="OLB1" s="799"/>
      <c r="OLC1" s="799"/>
      <c r="OLD1" s="799"/>
      <c r="OLE1" s="799"/>
      <c r="OLF1" s="799"/>
      <c r="OLG1" s="799"/>
      <c r="OLH1" s="799"/>
      <c r="OLI1" s="799"/>
      <c r="OLJ1" s="799"/>
      <c r="OLK1" s="799"/>
      <c r="OLL1" s="799"/>
      <c r="OLM1" s="799"/>
      <c r="OLN1" s="799"/>
      <c r="OLO1" s="799"/>
      <c r="OLP1" s="799"/>
      <c r="OLQ1" s="799"/>
      <c r="OLR1" s="799"/>
      <c r="OLS1" s="799"/>
      <c r="OLT1" s="799"/>
      <c r="OLU1" s="799"/>
      <c r="OLV1" s="799"/>
      <c r="OLW1" s="799"/>
      <c r="OLX1" s="799"/>
      <c r="OLY1" s="799"/>
      <c r="OLZ1" s="799"/>
      <c r="OMA1" s="799"/>
      <c r="OMB1" s="799"/>
      <c r="OMC1" s="799"/>
      <c r="OMD1" s="799"/>
      <c r="OME1" s="799"/>
      <c r="OMF1" s="799"/>
      <c r="OMG1" s="799"/>
      <c r="OMH1" s="799"/>
      <c r="OMI1" s="799"/>
      <c r="OMJ1" s="799"/>
      <c r="OMK1" s="799"/>
      <c r="OML1" s="799"/>
      <c r="OMM1" s="799"/>
      <c r="OMN1" s="799"/>
      <c r="OMO1" s="799"/>
      <c r="OMP1" s="799"/>
      <c r="OMQ1" s="799"/>
      <c r="OMR1" s="799"/>
      <c r="OMS1" s="799"/>
      <c r="OMT1" s="799"/>
      <c r="OMU1" s="799"/>
      <c r="OMV1" s="799"/>
      <c r="OMW1" s="799"/>
      <c r="OMX1" s="799"/>
      <c r="OMY1" s="799"/>
      <c r="OMZ1" s="799"/>
      <c r="ONA1" s="799"/>
      <c r="ONB1" s="799"/>
      <c r="ONC1" s="799"/>
      <c r="OND1" s="799"/>
      <c r="ONE1" s="799"/>
      <c r="ONF1" s="799"/>
      <c r="ONG1" s="799"/>
      <c r="ONH1" s="799"/>
      <c r="ONI1" s="799"/>
      <c r="ONJ1" s="799"/>
      <c r="ONK1" s="799"/>
      <c r="ONL1" s="799"/>
      <c r="ONM1" s="799"/>
      <c r="ONN1" s="799"/>
      <c r="ONO1" s="799"/>
      <c r="ONP1" s="799"/>
      <c r="ONQ1" s="799"/>
      <c r="ONR1" s="799"/>
      <c r="ONS1" s="799"/>
      <c r="ONT1" s="799"/>
      <c r="ONU1" s="799"/>
      <c r="ONV1" s="799"/>
      <c r="ONW1" s="799"/>
      <c r="ONX1" s="799"/>
      <c r="ONY1" s="799"/>
      <c r="ONZ1" s="799"/>
      <c r="OOA1" s="799"/>
      <c r="OOB1" s="799"/>
      <c r="OOC1" s="799"/>
      <c r="OOD1" s="799"/>
      <c r="OOE1" s="799"/>
      <c r="OOF1" s="799"/>
      <c r="OOG1" s="799"/>
      <c r="OOH1" s="799"/>
      <c r="OOI1" s="799"/>
      <c r="OOJ1" s="799"/>
      <c r="OOK1" s="799"/>
      <c r="OOL1" s="799"/>
      <c r="OOM1" s="799"/>
      <c r="OON1" s="799"/>
      <c r="OOO1" s="799"/>
      <c r="OOP1" s="799"/>
      <c r="OOQ1" s="799"/>
      <c r="OOR1" s="799"/>
      <c r="OOS1" s="799"/>
      <c r="OOT1" s="799"/>
      <c r="OOU1" s="799"/>
      <c r="OOV1" s="799"/>
      <c r="OOW1" s="799"/>
      <c r="OOX1" s="799"/>
      <c r="OOY1" s="799"/>
      <c r="OOZ1" s="799"/>
      <c r="OPA1" s="799"/>
      <c r="OPB1" s="799"/>
      <c r="OPC1" s="799"/>
      <c r="OPD1" s="799"/>
      <c r="OPE1" s="799"/>
      <c r="OPF1" s="799"/>
      <c r="OPG1" s="799"/>
      <c r="OPH1" s="799"/>
      <c r="OPI1" s="799"/>
      <c r="OPJ1" s="799"/>
      <c r="OPK1" s="799"/>
      <c r="OPL1" s="799"/>
      <c r="OPM1" s="799"/>
      <c r="OPN1" s="799"/>
      <c r="OPO1" s="799"/>
      <c r="OPP1" s="799"/>
      <c r="OPQ1" s="799"/>
      <c r="OPR1" s="799"/>
      <c r="OPS1" s="799"/>
      <c r="OPT1" s="799"/>
      <c r="OPU1" s="799"/>
      <c r="OPV1" s="799"/>
      <c r="OPW1" s="799"/>
      <c r="OPX1" s="799"/>
      <c r="OPY1" s="799"/>
      <c r="OPZ1" s="799"/>
      <c r="OQA1" s="799"/>
      <c r="OQB1" s="799"/>
      <c r="OQC1" s="799"/>
      <c r="OQD1" s="799"/>
      <c r="OQE1" s="799"/>
      <c r="OQF1" s="799"/>
      <c r="OQG1" s="799"/>
      <c r="OQH1" s="799"/>
      <c r="OQI1" s="799"/>
      <c r="OQJ1" s="799"/>
      <c r="OQK1" s="799"/>
      <c r="OQL1" s="799"/>
      <c r="OQM1" s="799"/>
      <c r="OQN1" s="799"/>
      <c r="OQO1" s="799"/>
      <c r="OQP1" s="799"/>
      <c r="OQQ1" s="799"/>
      <c r="OQR1" s="799"/>
      <c r="OQS1" s="799"/>
      <c r="OQT1" s="799"/>
      <c r="OQU1" s="799"/>
      <c r="OQV1" s="799"/>
      <c r="OQW1" s="799"/>
      <c r="OQX1" s="799"/>
      <c r="OQY1" s="799"/>
      <c r="OQZ1" s="799"/>
      <c r="ORA1" s="799"/>
      <c r="ORB1" s="799"/>
      <c r="ORC1" s="799"/>
      <c r="ORD1" s="799"/>
      <c r="ORE1" s="799"/>
      <c r="ORF1" s="799"/>
      <c r="ORG1" s="799"/>
      <c r="ORH1" s="799"/>
      <c r="ORI1" s="799"/>
      <c r="ORJ1" s="799"/>
      <c r="ORK1" s="799"/>
      <c r="ORL1" s="799"/>
      <c r="ORM1" s="799"/>
      <c r="ORN1" s="799"/>
      <c r="ORO1" s="799"/>
      <c r="ORP1" s="799"/>
      <c r="ORQ1" s="799"/>
      <c r="ORR1" s="799"/>
      <c r="ORS1" s="799"/>
      <c r="ORT1" s="799"/>
      <c r="ORU1" s="799"/>
      <c r="ORV1" s="799"/>
      <c r="ORW1" s="799"/>
      <c r="ORX1" s="799"/>
      <c r="ORY1" s="799"/>
      <c r="ORZ1" s="799"/>
      <c r="OSA1" s="799"/>
      <c r="OSB1" s="799"/>
      <c r="OSC1" s="799"/>
      <c r="OSD1" s="799"/>
      <c r="OSE1" s="799"/>
      <c r="OSF1" s="799"/>
      <c r="OSG1" s="799"/>
      <c r="OSH1" s="799"/>
      <c r="OSI1" s="799"/>
      <c r="OSJ1" s="799"/>
      <c r="OSK1" s="799"/>
      <c r="OSL1" s="799"/>
      <c r="OSM1" s="799"/>
      <c r="OSN1" s="799"/>
      <c r="OSO1" s="799"/>
      <c r="OSP1" s="799"/>
      <c r="OSQ1" s="799"/>
      <c r="OSR1" s="799"/>
      <c r="OSS1" s="799"/>
      <c r="OST1" s="799"/>
      <c r="OSU1" s="799"/>
      <c r="OSV1" s="799"/>
      <c r="OSW1" s="799"/>
      <c r="OSX1" s="799"/>
      <c r="OSY1" s="799"/>
      <c r="OSZ1" s="799"/>
      <c r="OTA1" s="799"/>
      <c r="OTB1" s="799"/>
      <c r="OTC1" s="799"/>
      <c r="OTD1" s="799"/>
      <c r="OTE1" s="799"/>
      <c r="OTF1" s="799"/>
      <c r="OTG1" s="799"/>
      <c r="OTH1" s="799"/>
      <c r="OTI1" s="799"/>
      <c r="OTJ1" s="799"/>
      <c r="OTK1" s="799"/>
      <c r="OTL1" s="799"/>
      <c r="OTM1" s="799"/>
      <c r="OTN1" s="799"/>
      <c r="OTO1" s="799"/>
      <c r="OTP1" s="799"/>
      <c r="OTQ1" s="799"/>
      <c r="OTR1" s="799"/>
      <c r="OTS1" s="799"/>
      <c r="OTT1" s="799"/>
      <c r="OTU1" s="799"/>
      <c r="OTV1" s="799"/>
      <c r="OTW1" s="799"/>
      <c r="OTX1" s="799"/>
      <c r="OTY1" s="799"/>
      <c r="OTZ1" s="799"/>
      <c r="OUA1" s="799"/>
      <c r="OUB1" s="799"/>
      <c r="OUC1" s="799"/>
      <c r="OUD1" s="799"/>
      <c r="OUE1" s="799"/>
      <c r="OUF1" s="799"/>
      <c r="OUG1" s="799"/>
      <c r="OUH1" s="799"/>
      <c r="OUI1" s="799"/>
      <c r="OUJ1" s="799"/>
      <c r="OUK1" s="799"/>
      <c r="OUL1" s="799"/>
      <c r="OUM1" s="799"/>
      <c r="OUN1" s="799"/>
      <c r="OUO1" s="799"/>
      <c r="OUP1" s="799"/>
      <c r="OUQ1" s="799"/>
      <c r="OUR1" s="799"/>
      <c r="OUS1" s="799"/>
      <c r="OUT1" s="799"/>
      <c r="OUU1" s="799"/>
      <c r="OUV1" s="799"/>
      <c r="OUW1" s="799"/>
      <c r="OUX1" s="799"/>
      <c r="OUY1" s="799"/>
      <c r="OUZ1" s="799"/>
      <c r="OVA1" s="799"/>
      <c r="OVB1" s="799"/>
      <c r="OVC1" s="799"/>
      <c r="OVD1" s="799"/>
      <c r="OVE1" s="799"/>
      <c r="OVF1" s="799"/>
      <c r="OVG1" s="799"/>
      <c r="OVH1" s="799"/>
      <c r="OVI1" s="799"/>
      <c r="OVJ1" s="799"/>
      <c r="OVK1" s="799"/>
      <c r="OVL1" s="799"/>
      <c r="OVM1" s="799"/>
      <c r="OVN1" s="799"/>
      <c r="OVO1" s="799"/>
      <c r="OVP1" s="799"/>
      <c r="OVQ1" s="799"/>
      <c r="OVR1" s="799"/>
      <c r="OVS1" s="799"/>
      <c r="OVT1" s="799"/>
      <c r="OVU1" s="799"/>
      <c r="OVV1" s="799"/>
      <c r="OVW1" s="799"/>
      <c r="OVX1" s="799"/>
      <c r="OVY1" s="799"/>
      <c r="OVZ1" s="799"/>
      <c r="OWA1" s="799"/>
      <c r="OWB1" s="799"/>
      <c r="OWC1" s="799"/>
      <c r="OWD1" s="799"/>
      <c r="OWE1" s="799"/>
      <c r="OWF1" s="799"/>
      <c r="OWG1" s="799"/>
      <c r="OWH1" s="799"/>
      <c r="OWI1" s="799"/>
      <c r="OWJ1" s="799"/>
      <c r="OWK1" s="799"/>
      <c r="OWL1" s="799"/>
      <c r="OWM1" s="799"/>
      <c r="OWN1" s="799"/>
      <c r="OWO1" s="799"/>
      <c r="OWP1" s="799"/>
      <c r="OWQ1" s="799"/>
      <c r="OWR1" s="799"/>
      <c r="OWS1" s="799"/>
      <c r="OWT1" s="799"/>
      <c r="OWU1" s="799"/>
      <c r="OWV1" s="799"/>
      <c r="OWW1" s="799"/>
      <c r="OWX1" s="799"/>
      <c r="OWY1" s="799"/>
      <c r="OWZ1" s="799"/>
      <c r="OXA1" s="799"/>
      <c r="OXB1" s="799"/>
      <c r="OXC1" s="799"/>
      <c r="OXD1" s="799"/>
      <c r="OXE1" s="799"/>
      <c r="OXF1" s="799"/>
      <c r="OXG1" s="799"/>
      <c r="OXH1" s="799"/>
      <c r="OXI1" s="799"/>
      <c r="OXJ1" s="799"/>
      <c r="OXK1" s="799"/>
      <c r="OXL1" s="799"/>
      <c r="OXM1" s="799"/>
      <c r="OXN1" s="799"/>
      <c r="OXO1" s="799"/>
      <c r="OXP1" s="799"/>
      <c r="OXQ1" s="799"/>
      <c r="OXR1" s="799"/>
      <c r="OXS1" s="799"/>
      <c r="OXT1" s="799"/>
      <c r="OXU1" s="799"/>
      <c r="OXV1" s="799"/>
      <c r="OXW1" s="799"/>
      <c r="OXX1" s="799"/>
      <c r="OXY1" s="799"/>
      <c r="OXZ1" s="799"/>
      <c r="OYA1" s="799"/>
      <c r="OYB1" s="799"/>
      <c r="OYC1" s="799"/>
      <c r="OYD1" s="799"/>
      <c r="OYE1" s="799"/>
      <c r="OYF1" s="799"/>
      <c r="OYG1" s="799"/>
      <c r="OYH1" s="799"/>
      <c r="OYI1" s="799"/>
      <c r="OYJ1" s="799"/>
      <c r="OYK1" s="799"/>
      <c r="OYL1" s="799"/>
      <c r="OYM1" s="799"/>
      <c r="OYN1" s="799"/>
      <c r="OYO1" s="799"/>
      <c r="OYP1" s="799"/>
      <c r="OYQ1" s="799"/>
      <c r="OYR1" s="799"/>
      <c r="OYS1" s="799"/>
      <c r="OYT1" s="799"/>
      <c r="OYU1" s="799"/>
      <c r="OYV1" s="799"/>
      <c r="OYW1" s="799"/>
      <c r="OYX1" s="799"/>
      <c r="OYY1" s="799"/>
      <c r="OYZ1" s="799"/>
      <c r="OZA1" s="799"/>
      <c r="OZB1" s="799"/>
      <c r="OZC1" s="799"/>
      <c r="OZD1" s="799"/>
      <c r="OZE1" s="799"/>
      <c r="OZF1" s="799"/>
      <c r="OZG1" s="799"/>
      <c r="OZH1" s="799"/>
      <c r="OZI1" s="799"/>
      <c r="OZJ1" s="799"/>
      <c r="OZK1" s="799"/>
      <c r="OZL1" s="799"/>
      <c r="OZM1" s="799"/>
      <c r="OZN1" s="799"/>
      <c r="OZO1" s="799"/>
      <c r="OZP1" s="799"/>
      <c r="OZQ1" s="799"/>
      <c r="OZR1" s="799"/>
      <c r="OZS1" s="799"/>
      <c r="OZT1" s="799"/>
      <c r="OZU1" s="799"/>
      <c r="OZV1" s="799"/>
      <c r="OZW1" s="799"/>
      <c r="OZX1" s="799"/>
      <c r="OZY1" s="799"/>
      <c r="OZZ1" s="799"/>
      <c r="PAA1" s="799"/>
      <c r="PAB1" s="799"/>
      <c r="PAC1" s="799"/>
      <c r="PAD1" s="799"/>
      <c r="PAE1" s="799"/>
      <c r="PAF1" s="799"/>
      <c r="PAG1" s="799"/>
      <c r="PAH1" s="799"/>
      <c r="PAI1" s="799"/>
      <c r="PAJ1" s="799"/>
      <c r="PAK1" s="799"/>
      <c r="PAL1" s="799"/>
      <c r="PAM1" s="799"/>
      <c r="PAN1" s="799"/>
      <c r="PAO1" s="799"/>
      <c r="PAP1" s="799"/>
      <c r="PAQ1" s="799"/>
      <c r="PAR1" s="799"/>
      <c r="PAS1" s="799"/>
      <c r="PAT1" s="799"/>
      <c r="PAU1" s="799"/>
      <c r="PAV1" s="799"/>
      <c r="PAW1" s="799"/>
      <c r="PAX1" s="799"/>
      <c r="PAY1" s="799"/>
      <c r="PAZ1" s="799"/>
      <c r="PBA1" s="799"/>
      <c r="PBB1" s="799"/>
      <c r="PBC1" s="799"/>
      <c r="PBD1" s="799"/>
      <c r="PBE1" s="799"/>
      <c r="PBF1" s="799"/>
      <c r="PBG1" s="799"/>
      <c r="PBH1" s="799"/>
      <c r="PBI1" s="799"/>
      <c r="PBJ1" s="799"/>
      <c r="PBK1" s="799"/>
      <c r="PBL1" s="799"/>
      <c r="PBM1" s="799"/>
      <c r="PBN1" s="799"/>
      <c r="PBO1" s="799"/>
      <c r="PBP1" s="799"/>
      <c r="PBQ1" s="799"/>
      <c r="PBR1" s="799"/>
      <c r="PBS1" s="799"/>
      <c r="PBT1" s="799"/>
      <c r="PBU1" s="799"/>
      <c r="PBV1" s="799"/>
      <c r="PBW1" s="799"/>
      <c r="PBX1" s="799"/>
      <c r="PBY1" s="799"/>
      <c r="PBZ1" s="799"/>
      <c r="PCA1" s="799"/>
      <c r="PCB1" s="799"/>
      <c r="PCC1" s="799"/>
      <c r="PCD1" s="799"/>
      <c r="PCE1" s="799"/>
      <c r="PCF1" s="799"/>
      <c r="PCG1" s="799"/>
      <c r="PCH1" s="799"/>
      <c r="PCI1" s="799"/>
      <c r="PCJ1" s="799"/>
      <c r="PCK1" s="799"/>
      <c r="PCL1" s="799"/>
      <c r="PCM1" s="799"/>
      <c r="PCN1" s="799"/>
      <c r="PCO1" s="799"/>
      <c r="PCP1" s="799"/>
      <c r="PCQ1" s="799"/>
      <c r="PCR1" s="799"/>
      <c r="PCS1" s="799"/>
      <c r="PCT1" s="799"/>
      <c r="PCU1" s="799"/>
      <c r="PCV1" s="799"/>
      <c r="PCW1" s="799"/>
      <c r="PCX1" s="799"/>
      <c r="PCY1" s="799"/>
      <c r="PCZ1" s="799"/>
      <c r="PDA1" s="799"/>
      <c r="PDB1" s="799"/>
      <c r="PDC1" s="799"/>
      <c r="PDD1" s="799"/>
      <c r="PDE1" s="799"/>
      <c r="PDF1" s="799"/>
      <c r="PDG1" s="799"/>
      <c r="PDH1" s="799"/>
      <c r="PDI1" s="799"/>
      <c r="PDJ1" s="799"/>
      <c r="PDK1" s="799"/>
      <c r="PDL1" s="799"/>
      <c r="PDM1" s="799"/>
      <c r="PDN1" s="799"/>
      <c r="PDO1" s="799"/>
      <c r="PDP1" s="799"/>
      <c r="PDQ1" s="799"/>
      <c r="PDR1" s="799"/>
      <c r="PDS1" s="799"/>
      <c r="PDT1" s="799"/>
      <c r="PDU1" s="799"/>
      <c r="PDV1" s="799"/>
      <c r="PDW1" s="799"/>
      <c r="PDX1" s="799"/>
      <c r="PDY1" s="799"/>
      <c r="PDZ1" s="799"/>
      <c r="PEA1" s="799"/>
      <c r="PEB1" s="799"/>
      <c r="PEC1" s="799"/>
      <c r="PED1" s="799"/>
      <c r="PEE1" s="799"/>
      <c r="PEF1" s="799"/>
      <c r="PEG1" s="799"/>
      <c r="PEH1" s="799"/>
      <c r="PEI1" s="799"/>
      <c r="PEJ1" s="799"/>
      <c r="PEK1" s="799"/>
      <c r="PEL1" s="799"/>
      <c r="PEM1" s="799"/>
      <c r="PEN1" s="799"/>
      <c r="PEO1" s="799"/>
      <c r="PEP1" s="799"/>
      <c r="PEQ1" s="799"/>
      <c r="PER1" s="799"/>
      <c r="PES1" s="799"/>
      <c r="PET1" s="799"/>
      <c r="PEU1" s="799"/>
      <c r="PEV1" s="799"/>
      <c r="PEW1" s="799"/>
      <c r="PEX1" s="799"/>
      <c r="PEY1" s="799"/>
      <c r="PEZ1" s="799"/>
      <c r="PFA1" s="799"/>
      <c r="PFB1" s="799"/>
      <c r="PFC1" s="799"/>
      <c r="PFD1" s="799"/>
      <c r="PFE1" s="799"/>
      <c r="PFF1" s="799"/>
      <c r="PFG1" s="799"/>
      <c r="PFH1" s="799"/>
      <c r="PFI1" s="799"/>
      <c r="PFJ1" s="799"/>
      <c r="PFK1" s="799"/>
      <c r="PFL1" s="799"/>
      <c r="PFM1" s="799"/>
      <c r="PFN1" s="799"/>
      <c r="PFO1" s="799"/>
      <c r="PFP1" s="799"/>
      <c r="PFQ1" s="799"/>
      <c r="PFR1" s="799"/>
      <c r="PFS1" s="799"/>
      <c r="PFT1" s="799"/>
      <c r="PFU1" s="799"/>
      <c r="PFV1" s="799"/>
      <c r="PFW1" s="799"/>
      <c r="PFX1" s="799"/>
      <c r="PFY1" s="799"/>
      <c r="PFZ1" s="799"/>
      <c r="PGA1" s="799"/>
      <c r="PGB1" s="799"/>
      <c r="PGC1" s="799"/>
      <c r="PGD1" s="799"/>
      <c r="PGE1" s="799"/>
      <c r="PGF1" s="799"/>
      <c r="PGG1" s="799"/>
      <c r="PGH1" s="799"/>
      <c r="PGI1" s="799"/>
      <c r="PGJ1" s="799"/>
      <c r="PGK1" s="799"/>
      <c r="PGL1" s="799"/>
      <c r="PGM1" s="799"/>
      <c r="PGN1" s="799"/>
      <c r="PGO1" s="799"/>
      <c r="PGP1" s="799"/>
      <c r="PGQ1" s="799"/>
      <c r="PGR1" s="799"/>
      <c r="PGS1" s="799"/>
      <c r="PGT1" s="799"/>
      <c r="PGU1" s="799"/>
      <c r="PGV1" s="799"/>
      <c r="PGW1" s="799"/>
      <c r="PGX1" s="799"/>
      <c r="PGY1" s="799"/>
      <c r="PGZ1" s="799"/>
      <c r="PHA1" s="799"/>
      <c r="PHB1" s="799"/>
      <c r="PHC1" s="799"/>
      <c r="PHD1" s="799"/>
      <c r="PHE1" s="799"/>
      <c r="PHF1" s="799"/>
      <c r="PHG1" s="799"/>
      <c r="PHH1" s="799"/>
      <c r="PHI1" s="799"/>
      <c r="PHJ1" s="799"/>
      <c r="PHK1" s="799"/>
      <c r="PHL1" s="799"/>
      <c r="PHM1" s="799"/>
      <c r="PHN1" s="799"/>
      <c r="PHO1" s="799"/>
      <c r="PHP1" s="799"/>
      <c r="PHQ1" s="799"/>
      <c r="PHR1" s="799"/>
      <c r="PHS1" s="799"/>
      <c r="PHT1" s="799"/>
      <c r="PHU1" s="799"/>
      <c r="PHV1" s="799"/>
      <c r="PHW1" s="799"/>
      <c r="PHX1" s="799"/>
      <c r="PHY1" s="799"/>
      <c r="PHZ1" s="799"/>
      <c r="PIA1" s="799"/>
      <c r="PIB1" s="799"/>
      <c r="PIC1" s="799"/>
      <c r="PID1" s="799"/>
      <c r="PIE1" s="799"/>
      <c r="PIF1" s="799"/>
      <c r="PIG1" s="799"/>
      <c r="PIH1" s="799"/>
      <c r="PII1" s="799"/>
      <c r="PIJ1" s="799"/>
      <c r="PIK1" s="799"/>
      <c r="PIL1" s="799"/>
      <c r="PIM1" s="799"/>
      <c r="PIN1" s="799"/>
      <c r="PIO1" s="799"/>
      <c r="PIP1" s="799"/>
      <c r="PIQ1" s="799"/>
      <c r="PIR1" s="799"/>
      <c r="PIS1" s="799"/>
      <c r="PIT1" s="799"/>
      <c r="PIU1" s="799"/>
      <c r="PIV1" s="799"/>
      <c r="PIW1" s="799"/>
      <c r="PIX1" s="799"/>
      <c r="PIY1" s="799"/>
      <c r="PIZ1" s="799"/>
      <c r="PJA1" s="799"/>
      <c r="PJB1" s="799"/>
      <c r="PJC1" s="799"/>
      <c r="PJD1" s="799"/>
      <c r="PJE1" s="799"/>
      <c r="PJF1" s="799"/>
      <c r="PJG1" s="799"/>
      <c r="PJH1" s="799"/>
      <c r="PJI1" s="799"/>
      <c r="PJJ1" s="799"/>
      <c r="PJK1" s="799"/>
      <c r="PJL1" s="799"/>
      <c r="PJM1" s="799"/>
      <c r="PJN1" s="799"/>
      <c r="PJO1" s="799"/>
      <c r="PJP1" s="799"/>
      <c r="PJQ1" s="799"/>
      <c r="PJR1" s="799"/>
      <c r="PJS1" s="799"/>
      <c r="PJT1" s="799"/>
      <c r="PJU1" s="799"/>
      <c r="PJV1" s="799"/>
      <c r="PJW1" s="799"/>
      <c r="PJX1" s="799"/>
      <c r="PJY1" s="799"/>
      <c r="PJZ1" s="799"/>
      <c r="PKA1" s="799"/>
      <c r="PKB1" s="799"/>
      <c r="PKC1" s="799"/>
      <c r="PKD1" s="799"/>
      <c r="PKE1" s="799"/>
      <c r="PKF1" s="799"/>
      <c r="PKG1" s="799"/>
      <c r="PKH1" s="799"/>
      <c r="PKI1" s="799"/>
      <c r="PKJ1" s="799"/>
      <c r="PKK1" s="799"/>
      <c r="PKL1" s="799"/>
      <c r="PKM1" s="799"/>
      <c r="PKN1" s="799"/>
      <c r="PKO1" s="799"/>
      <c r="PKP1" s="799"/>
      <c r="PKQ1" s="799"/>
      <c r="PKR1" s="799"/>
      <c r="PKS1" s="799"/>
      <c r="PKT1" s="799"/>
      <c r="PKU1" s="799"/>
      <c r="PKV1" s="799"/>
      <c r="PKW1" s="799"/>
      <c r="PKX1" s="799"/>
      <c r="PKY1" s="799"/>
      <c r="PKZ1" s="799"/>
      <c r="PLA1" s="799"/>
      <c r="PLB1" s="799"/>
      <c r="PLC1" s="799"/>
      <c r="PLD1" s="799"/>
      <c r="PLE1" s="799"/>
      <c r="PLF1" s="799"/>
      <c r="PLG1" s="799"/>
      <c r="PLH1" s="799"/>
      <c r="PLI1" s="799"/>
      <c r="PLJ1" s="799"/>
      <c r="PLK1" s="799"/>
      <c r="PLL1" s="799"/>
      <c r="PLM1" s="799"/>
      <c r="PLN1" s="799"/>
      <c r="PLO1" s="799"/>
      <c r="PLP1" s="799"/>
      <c r="PLQ1" s="799"/>
      <c r="PLR1" s="799"/>
      <c r="PLS1" s="799"/>
      <c r="PLT1" s="799"/>
      <c r="PLU1" s="799"/>
      <c r="PLV1" s="799"/>
      <c r="PLW1" s="799"/>
      <c r="PLX1" s="799"/>
      <c r="PLY1" s="799"/>
      <c r="PLZ1" s="799"/>
      <c r="PMA1" s="799"/>
      <c r="PMB1" s="799"/>
      <c r="PMC1" s="799"/>
      <c r="PMD1" s="799"/>
      <c r="PME1" s="799"/>
      <c r="PMF1" s="799"/>
      <c r="PMG1" s="799"/>
      <c r="PMH1" s="799"/>
      <c r="PMI1" s="799"/>
      <c r="PMJ1" s="799"/>
      <c r="PMK1" s="799"/>
      <c r="PML1" s="799"/>
      <c r="PMM1" s="799"/>
      <c r="PMN1" s="799"/>
      <c r="PMO1" s="799"/>
      <c r="PMP1" s="799"/>
      <c r="PMQ1" s="799"/>
      <c r="PMR1" s="799"/>
      <c r="PMS1" s="799"/>
      <c r="PMT1" s="799"/>
      <c r="PMU1" s="799"/>
      <c r="PMV1" s="799"/>
      <c r="PMW1" s="799"/>
      <c r="PMX1" s="799"/>
      <c r="PMY1" s="799"/>
      <c r="PMZ1" s="799"/>
      <c r="PNA1" s="799"/>
      <c r="PNB1" s="799"/>
      <c r="PNC1" s="799"/>
      <c r="PND1" s="799"/>
      <c r="PNE1" s="799"/>
      <c r="PNF1" s="799"/>
      <c r="PNG1" s="799"/>
      <c r="PNH1" s="799"/>
      <c r="PNI1" s="799"/>
      <c r="PNJ1" s="799"/>
      <c r="PNK1" s="799"/>
      <c r="PNL1" s="799"/>
      <c r="PNM1" s="799"/>
      <c r="PNN1" s="799"/>
      <c r="PNO1" s="799"/>
      <c r="PNP1" s="799"/>
      <c r="PNQ1" s="799"/>
      <c r="PNR1" s="799"/>
      <c r="PNS1" s="799"/>
      <c r="PNT1" s="799"/>
      <c r="PNU1" s="799"/>
      <c r="PNV1" s="799"/>
      <c r="PNW1" s="799"/>
      <c r="PNX1" s="799"/>
      <c r="PNY1" s="799"/>
      <c r="PNZ1" s="799"/>
      <c r="POA1" s="799"/>
      <c r="POB1" s="799"/>
      <c r="POC1" s="799"/>
      <c r="POD1" s="799"/>
      <c r="POE1" s="799"/>
      <c r="POF1" s="799"/>
      <c r="POG1" s="799"/>
      <c r="POH1" s="799"/>
      <c r="POI1" s="799"/>
      <c r="POJ1" s="799"/>
      <c r="POK1" s="799"/>
      <c r="POL1" s="799"/>
      <c r="POM1" s="799"/>
      <c r="PON1" s="799"/>
      <c r="POO1" s="799"/>
      <c r="POP1" s="799"/>
      <c r="POQ1" s="799"/>
      <c r="POR1" s="799"/>
      <c r="POS1" s="799"/>
      <c r="POT1" s="799"/>
      <c r="POU1" s="799"/>
      <c r="POV1" s="799"/>
      <c r="POW1" s="799"/>
      <c r="POX1" s="799"/>
      <c r="POY1" s="799"/>
      <c r="POZ1" s="799"/>
      <c r="PPA1" s="799"/>
      <c r="PPB1" s="799"/>
      <c r="PPC1" s="799"/>
      <c r="PPD1" s="799"/>
      <c r="PPE1" s="799"/>
      <c r="PPF1" s="799"/>
      <c r="PPG1" s="799"/>
      <c r="PPH1" s="799"/>
      <c r="PPI1" s="799"/>
      <c r="PPJ1" s="799"/>
      <c r="PPK1" s="799"/>
      <c r="PPL1" s="799"/>
      <c r="PPM1" s="799"/>
      <c r="PPN1" s="799"/>
      <c r="PPO1" s="799"/>
      <c r="PPP1" s="799"/>
      <c r="PPQ1" s="799"/>
      <c r="PPR1" s="799"/>
      <c r="PPS1" s="799"/>
      <c r="PPT1" s="799"/>
      <c r="PPU1" s="799"/>
      <c r="PPV1" s="799"/>
      <c r="PPW1" s="799"/>
      <c r="PPX1" s="799"/>
      <c r="PPY1" s="799"/>
      <c r="PPZ1" s="799"/>
      <c r="PQA1" s="799"/>
      <c r="PQB1" s="799"/>
      <c r="PQC1" s="799"/>
      <c r="PQD1" s="799"/>
      <c r="PQE1" s="799"/>
      <c r="PQF1" s="799"/>
      <c r="PQG1" s="799"/>
      <c r="PQH1" s="799"/>
      <c r="PQI1" s="799"/>
      <c r="PQJ1" s="799"/>
      <c r="PQK1" s="799"/>
      <c r="PQL1" s="799"/>
      <c r="PQM1" s="799"/>
      <c r="PQN1" s="799"/>
      <c r="PQO1" s="799"/>
      <c r="PQP1" s="799"/>
      <c r="PQQ1" s="799"/>
      <c r="PQR1" s="799"/>
      <c r="PQS1" s="799"/>
      <c r="PQT1" s="799"/>
      <c r="PQU1" s="799"/>
      <c r="PQV1" s="799"/>
      <c r="PQW1" s="799"/>
      <c r="PQX1" s="799"/>
      <c r="PQY1" s="799"/>
      <c r="PQZ1" s="799"/>
      <c r="PRA1" s="799"/>
      <c r="PRB1" s="799"/>
      <c r="PRC1" s="799"/>
      <c r="PRD1" s="799"/>
      <c r="PRE1" s="799"/>
      <c r="PRF1" s="799"/>
      <c r="PRG1" s="799"/>
      <c r="PRH1" s="799"/>
      <c r="PRI1" s="799"/>
      <c r="PRJ1" s="799"/>
      <c r="PRK1" s="799"/>
      <c r="PRL1" s="799"/>
      <c r="PRM1" s="799"/>
      <c r="PRN1" s="799"/>
      <c r="PRO1" s="799"/>
      <c r="PRP1" s="799"/>
      <c r="PRQ1" s="799"/>
      <c r="PRR1" s="799"/>
      <c r="PRS1" s="799"/>
      <c r="PRT1" s="799"/>
      <c r="PRU1" s="799"/>
      <c r="PRV1" s="799"/>
      <c r="PRW1" s="799"/>
      <c r="PRX1" s="799"/>
      <c r="PRY1" s="799"/>
      <c r="PRZ1" s="799"/>
      <c r="PSA1" s="799"/>
      <c r="PSB1" s="799"/>
      <c r="PSC1" s="799"/>
      <c r="PSD1" s="799"/>
      <c r="PSE1" s="799"/>
      <c r="PSF1" s="799"/>
      <c r="PSG1" s="799"/>
      <c r="PSH1" s="799"/>
      <c r="PSI1" s="799"/>
      <c r="PSJ1" s="799"/>
      <c r="PSK1" s="799"/>
      <c r="PSL1" s="799"/>
      <c r="PSM1" s="799"/>
      <c r="PSN1" s="799"/>
      <c r="PSO1" s="799"/>
      <c r="PSP1" s="799"/>
      <c r="PSQ1" s="799"/>
      <c r="PSR1" s="799"/>
      <c r="PSS1" s="799"/>
      <c r="PST1" s="799"/>
      <c r="PSU1" s="799"/>
      <c r="PSV1" s="799"/>
      <c r="PSW1" s="799"/>
      <c r="PSX1" s="799"/>
      <c r="PSY1" s="799"/>
      <c r="PSZ1" s="799"/>
      <c r="PTA1" s="799"/>
      <c r="PTB1" s="799"/>
      <c r="PTC1" s="799"/>
      <c r="PTD1" s="799"/>
      <c r="PTE1" s="799"/>
      <c r="PTF1" s="799"/>
      <c r="PTG1" s="799"/>
      <c r="PTH1" s="799"/>
      <c r="PTI1" s="799"/>
      <c r="PTJ1" s="799"/>
      <c r="PTK1" s="799"/>
      <c r="PTL1" s="799"/>
      <c r="PTM1" s="799"/>
      <c r="PTN1" s="799"/>
      <c r="PTO1" s="799"/>
      <c r="PTP1" s="799"/>
      <c r="PTQ1" s="799"/>
      <c r="PTR1" s="799"/>
      <c r="PTS1" s="799"/>
      <c r="PTT1" s="799"/>
      <c r="PTU1" s="799"/>
      <c r="PTV1" s="799"/>
      <c r="PTW1" s="799"/>
      <c r="PTX1" s="799"/>
      <c r="PTY1" s="799"/>
      <c r="PTZ1" s="799"/>
      <c r="PUA1" s="799"/>
      <c r="PUB1" s="799"/>
      <c r="PUC1" s="799"/>
      <c r="PUD1" s="799"/>
      <c r="PUE1" s="799"/>
      <c r="PUF1" s="799"/>
      <c r="PUG1" s="799"/>
      <c r="PUH1" s="799"/>
      <c r="PUI1" s="799"/>
      <c r="PUJ1" s="799"/>
      <c r="PUK1" s="799"/>
      <c r="PUL1" s="799"/>
      <c r="PUM1" s="799"/>
      <c r="PUN1" s="799"/>
      <c r="PUO1" s="799"/>
      <c r="PUP1" s="799"/>
      <c r="PUQ1" s="799"/>
      <c r="PUR1" s="799"/>
      <c r="PUS1" s="799"/>
      <c r="PUT1" s="799"/>
      <c r="PUU1" s="799"/>
      <c r="PUV1" s="799"/>
      <c r="PUW1" s="799"/>
      <c r="PUX1" s="799"/>
      <c r="PUY1" s="799"/>
      <c r="PUZ1" s="799"/>
      <c r="PVA1" s="799"/>
      <c r="PVB1" s="799"/>
      <c r="PVC1" s="799"/>
      <c r="PVD1" s="799"/>
      <c r="PVE1" s="799"/>
      <c r="PVF1" s="799"/>
      <c r="PVG1" s="799"/>
      <c r="PVH1" s="799"/>
      <c r="PVI1" s="799"/>
      <c r="PVJ1" s="799"/>
      <c r="PVK1" s="799"/>
      <c r="PVL1" s="799"/>
      <c r="PVM1" s="799"/>
      <c r="PVN1" s="799"/>
      <c r="PVO1" s="799"/>
      <c r="PVP1" s="799"/>
      <c r="PVQ1" s="799"/>
      <c r="PVR1" s="799"/>
      <c r="PVS1" s="799"/>
      <c r="PVT1" s="799"/>
      <c r="PVU1" s="799"/>
      <c r="PVV1" s="799"/>
      <c r="PVW1" s="799"/>
      <c r="PVX1" s="799"/>
      <c r="PVY1" s="799"/>
      <c r="PVZ1" s="799"/>
      <c r="PWA1" s="799"/>
      <c r="PWB1" s="799"/>
      <c r="PWC1" s="799"/>
      <c r="PWD1" s="799"/>
      <c r="PWE1" s="799"/>
      <c r="PWF1" s="799"/>
      <c r="PWG1" s="799"/>
      <c r="PWH1" s="799"/>
      <c r="PWI1" s="799"/>
      <c r="PWJ1" s="799"/>
      <c r="PWK1" s="799"/>
      <c r="PWL1" s="799"/>
      <c r="PWM1" s="799"/>
      <c r="PWN1" s="799"/>
      <c r="PWO1" s="799"/>
      <c r="PWP1" s="799"/>
      <c r="PWQ1" s="799"/>
      <c r="PWR1" s="799"/>
      <c r="PWS1" s="799"/>
      <c r="PWT1" s="799"/>
      <c r="PWU1" s="799"/>
      <c r="PWV1" s="799"/>
      <c r="PWW1" s="799"/>
      <c r="PWX1" s="799"/>
      <c r="PWY1" s="799"/>
      <c r="PWZ1" s="799"/>
      <c r="PXA1" s="799"/>
      <c r="PXB1" s="799"/>
      <c r="PXC1" s="799"/>
      <c r="PXD1" s="799"/>
      <c r="PXE1" s="799"/>
      <c r="PXF1" s="799"/>
      <c r="PXG1" s="799"/>
      <c r="PXH1" s="799"/>
      <c r="PXI1" s="799"/>
      <c r="PXJ1" s="799"/>
      <c r="PXK1" s="799"/>
      <c r="PXL1" s="799"/>
      <c r="PXM1" s="799"/>
      <c r="PXN1" s="799"/>
      <c r="PXO1" s="799"/>
      <c r="PXP1" s="799"/>
      <c r="PXQ1" s="799"/>
      <c r="PXR1" s="799"/>
      <c r="PXS1" s="799"/>
      <c r="PXT1" s="799"/>
      <c r="PXU1" s="799"/>
      <c r="PXV1" s="799"/>
      <c r="PXW1" s="799"/>
      <c r="PXX1" s="799"/>
      <c r="PXY1" s="799"/>
      <c r="PXZ1" s="799"/>
      <c r="PYA1" s="799"/>
      <c r="PYB1" s="799"/>
      <c r="PYC1" s="799"/>
      <c r="PYD1" s="799"/>
      <c r="PYE1" s="799"/>
      <c r="PYF1" s="799"/>
      <c r="PYG1" s="799"/>
      <c r="PYH1" s="799"/>
      <c r="PYI1" s="799"/>
      <c r="PYJ1" s="799"/>
      <c r="PYK1" s="799"/>
      <c r="PYL1" s="799"/>
      <c r="PYM1" s="799"/>
      <c r="PYN1" s="799"/>
      <c r="PYO1" s="799"/>
      <c r="PYP1" s="799"/>
      <c r="PYQ1" s="799"/>
      <c r="PYR1" s="799"/>
      <c r="PYS1" s="799"/>
      <c r="PYT1" s="799"/>
      <c r="PYU1" s="799"/>
      <c r="PYV1" s="799"/>
      <c r="PYW1" s="799"/>
      <c r="PYX1" s="799"/>
      <c r="PYY1" s="799"/>
      <c r="PYZ1" s="799"/>
      <c r="PZA1" s="799"/>
      <c r="PZB1" s="799"/>
      <c r="PZC1" s="799"/>
      <c r="PZD1" s="799"/>
      <c r="PZE1" s="799"/>
      <c r="PZF1" s="799"/>
      <c r="PZG1" s="799"/>
      <c r="PZH1" s="799"/>
      <c r="PZI1" s="799"/>
      <c r="PZJ1" s="799"/>
      <c r="PZK1" s="799"/>
      <c r="PZL1" s="799"/>
      <c r="PZM1" s="799"/>
      <c r="PZN1" s="799"/>
      <c r="PZO1" s="799"/>
      <c r="PZP1" s="799"/>
      <c r="PZQ1" s="799"/>
      <c r="PZR1" s="799"/>
      <c r="PZS1" s="799"/>
      <c r="PZT1" s="799"/>
      <c r="PZU1" s="799"/>
      <c r="PZV1" s="799"/>
      <c r="PZW1" s="799"/>
      <c r="PZX1" s="799"/>
      <c r="PZY1" s="799"/>
      <c r="PZZ1" s="799"/>
      <c r="QAA1" s="799"/>
      <c r="QAB1" s="799"/>
      <c r="QAC1" s="799"/>
      <c r="QAD1" s="799"/>
      <c r="QAE1" s="799"/>
      <c r="QAF1" s="799"/>
      <c r="QAG1" s="799"/>
      <c r="QAH1" s="799"/>
      <c r="QAI1" s="799"/>
      <c r="QAJ1" s="799"/>
      <c r="QAK1" s="799"/>
      <c r="QAL1" s="799"/>
      <c r="QAM1" s="799"/>
      <c r="QAN1" s="799"/>
      <c r="QAO1" s="799"/>
      <c r="QAP1" s="799"/>
      <c r="QAQ1" s="799"/>
      <c r="QAR1" s="799"/>
      <c r="QAS1" s="799"/>
      <c r="QAT1" s="799"/>
      <c r="QAU1" s="799"/>
      <c r="QAV1" s="799"/>
      <c r="QAW1" s="799"/>
      <c r="QAX1" s="799"/>
      <c r="QAY1" s="799"/>
      <c r="QAZ1" s="799"/>
      <c r="QBA1" s="799"/>
      <c r="QBB1" s="799"/>
      <c r="QBC1" s="799"/>
      <c r="QBD1" s="799"/>
      <c r="QBE1" s="799"/>
      <c r="QBF1" s="799"/>
      <c r="QBG1" s="799"/>
      <c r="QBH1" s="799"/>
      <c r="QBI1" s="799"/>
      <c r="QBJ1" s="799"/>
      <c r="QBK1" s="799"/>
      <c r="QBL1" s="799"/>
      <c r="QBM1" s="799"/>
      <c r="QBN1" s="799"/>
      <c r="QBO1" s="799"/>
      <c r="QBP1" s="799"/>
      <c r="QBQ1" s="799"/>
      <c r="QBR1" s="799"/>
      <c r="QBS1" s="799"/>
      <c r="QBT1" s="799"/>
      <c r="QBU1" s="799"/>
      <c r="QBV1" s="799"/>
      <c r="QBW1" s="799"/>
      <c r="QBX1" s="799"/>
      <c r="QBY1" s="799"/>
      <c r="QBZ1" s="799"/>
      <c r="QCA1" s="799"/>
      <c r="QCB1" s="799"/>
      <c r="QCC1" s="799"/>
      <c r="QCD1" s="799"/>
      <c r="QCE1" s="799"/>
      <c r="QCF1" s="799"/>
      <c r="QCG1" s="799"/>
      <c r="QCH1" s="799"/>
      <c r="QCI1" s="799"/>
      <c r="QCJ1" s="799"/>
      <c r="QCK1" s="799"/>
      <c r="QCL1" s="799"/>
      <c r="QCM1" s="799"/>
      <c r="QCN1" s="799"/>
      <c r="QCO1" s="799"/>
      <c r="QCP1" s="799"/>
      <c r="QCQ1" s="799"/>
      <c r="QCR1" s="799"/>
      <c r="QCS1" s="799"/>
      <c r="QCT1" s="799"/>
      <c r="QCU1" s="799"/>
      <c r="QCV1" s="799"/>
      <c r="QCW1" s="799"/>
      <c r="QCX1" s="799"/>
      <c r="QCY1" s="799"/>
      <c r="QCZ1" s="799"/>
      <c r="QDA1" s="799"/>
      <c r="QDB1" s="799"/>
      <c r="QDC1" s="799"/>
      <c r="QDD1" s="799"/>
      <c r="QDE1" s="799"/>
      <c r="QDF1" s="799"/>
      <c r="QDG1" s="799"/>
      <c r="QDH1" s="799"/>
      <c r="QDI1" s="799"/>
      <c r="QDJ1" s="799"/>
      <c r="QDK1" s="799"/>
      <c r="QDL1" s="799"/>
      <c r="QDM1" s="799"/>
      <c r="QDN1" s="799"/>
      <c r="QDO1" s="799"/>
      <c r="QDP1" s="799"/>
      <c r="QDQ1" s="799"/>
      <c r="QDR1" s="799"/>
      <c r="QDS1" s="799"/>
      <c r="QDT1" s="799"/>
      <c r="QDU1" s="799"/>
      <c r="QDV1" s="799"/>
      <c r="QDW1" s="799"/>
      <c r="QDX1" s="799"/>
      <c r="QDY1" s="799"/>
      <c r="QDZ1" s="799"/>
      <c r="QEA1" s="799"/>
      <c r="QEB1" s="799"/>
      <c r="QEC1" s="799"/>
      <c r="QED1" s="799"/>
      <c r="QEE1" s="799"/>
      <c r="QEF1" s="799"/>
      <c r="QEG1" s="799"/>
      <c r="QEH1" s="799"/>
      <c r="QEI1" s="799"/>
      <c r="QEJ1" s="799"/>
      <c r="QEK1" s="799"/>
      <c r="QEL1" s="799"/>
      <c r="QEM1" s="799"/>
      <c r="QEN1" s="799"/>
      <c r="QEO1" s="799"/>
      <c r="QEP1" s="799"/>
      <c r="QEQ1" s="799"/>
      <c r="QER1" s="799"/>
      <c r="QES1" s="799"/>
      <c r="QET1" s="799"/>
      <c r="QEU1" s="799"/>
      <c r="QEV1" s="799"/>
      <c r="QEW1" s="799"/>
      <c r="QEX1" s="799"/>
      <c r="QEY1" s="799"/>
      <c r="QEZ1" s="799"/>
      <c r="QFA1" s="799"/>
      <c r="QFB1" s="799"/>
      <c r="QFC1" s="799"/>
      <c r="QFD1" s="799"/>
      <c r="QFE1" s="799"/>
      <c r="QFF1" s="799"/>
      <c r="QFG1" s="799"/>
      <c r="QFH1" s="799"/>
      <c r="QFI1" s="799"/>
      <c r="QFJ1" s="799"/>
      <c r="QFK1" s="799"/>
      <c r="QFL1" s="799"/>
      <c r="QFM1" s="799"/>
      <c r="QFN1" s="799"/>
      <c r="QFO1" s="799"/>
      <c r="QFP1" s="799"/>
      <c r="QFQ1" s="799"/>
      <c r="QFR1" s="799"/>
      <c r="QFS1" s="799"/>
      <c r="QFT1" s="799"/>
      <c r="QFU1" s="799"/>
      <c r="QFV1" s="799"/>
      <c r="QFW1" s="799"/>
      <c r="QFX1" s="799"/>
      <c r="QFY1" s="799"/>
      <c r="QFZ1" s="799"/>
      <c r="QGA1" s="799"/>
      <c r="QGB1" s="799"/>
      <c r="QGC1" s="799"/>
      <c r="QGD1" s="799"/>
      <c r="QGE1" s="799"/>
      <c r="QGF1" s="799"/>
      <c r="QGG1" s="799"/>
      <c r="QGH1" s="799"/>
      <c r="QGI1" s="799"/>
      <c r="QGJ1" s="799"/>
      <c r="QGK1" s="799"/>
      <c r="QGL1" s="799"/>
      <c r="QGM1" s="799"/>
      <c r="QGN1" s="799"/>
      <c r="QGO1" s="799"/>
      <c r="QGP1" s="799"/>
      <c r="QGQ1" s="799"/>
      <c r="QGR1" s="799"/>
      <c r="QGS1" s="799"/>
      <c r="QGT1" s="799"/>
      <c r="QGU1" s="799"/>
      <c r="QGV1" s="799"/>
      <c r="QGW1" s="799"/>
      <c r="QGX1" s="799"/>
      <c r="QGY1" s="799"/>
      <c r="QGZ1" s="799"/>
      <c r="QHA1" s="799"/>
      <c r="QHB1" s="799"/>
      <c r="QHC1" s="799"/>
      <c r="QHD1" s="799"/>
      <c r="QHE1" s="799"/>
      <c r="QHF1" s="799"/>
      <c r="QHG1" s="799"/>
      <c r="QHH1" s="799"/>
      <c r="QHI1" s="799"/>
      <c r="QHJ1" s="799"/>
      <c r="QHK1" s="799"/>
      <c r="QHL1" s="799"/>
      <c r="QHM1" s="799"/>
      <c r="QHN1" s="799"/>
      <c r="QHO1" s="799"/>
      <c r="QHP1" s="799"/>
      <c r="QHQ1" s="799"/>
      <c r="QHR1" s="799"/>
      <c r="QHS1" s="799"/>
      <c r="QHT1" s="799"/>
      <c r="QHU1" s="799"/>
      <c r="QHV1" s="799"/>
      <c r="QHW1" s="799"/>
      <c r="QHX1" s="799"/>
      <c r="QHY1" s="799"/>
      <c r="QHZ1" s="799"/>
      <c r="QIA1" s="799"/>
      <c r="QIB1" s="799"/>
      <c r="QIC1" s="799"/>
      <c r="QID1" s="799"/>
      <c r="QIE1" s="799"/>
      <c r="QIF1" s="799"/>
      <c r="QIG1" s="799"/>
      <c r="QIH1" s="799"/>
      <c r="QII1" s="799"/>
      <c r="QIJ1" s="799"/>
      <c r="QIK1" s="799"/>
      <c r="QIL1" s="799"/>
      <c r="QIM1" s="799"/>
      <c r="QIN1" s="799"/>
      <c r="QIO1" s="799"/>
      <c r="QIP1" s="799"/>
      <c r="QIQ1" s="799"/>
      <c r="QIR1" s="799"/>
      <c r="QIS1" s="799"/>
      <c r="QIT1" s="799"/>
      <c r="QIU1" s="799"/>
      <c r="QIV1" s="799"/>
      <c r="QIW1" s="799"/>
      <c r="QIX1" s="799"/>
      <c r="QIY1" s="799"/>
      <c r="QIZ1" s="799"/>
      <c r="QJA1" s="799"/>
      <c r="QJB1" s="799"/>
      <c r="QJC1" s="799"/>
      <c r="QJD1" s="799"/>
      <c r="QJE1" s="799"/>
      <c r="QJF1" s="799"/>
      <c r="QJG1" s="799"/>
      <c r="QJH1" s="799"/>
      <c r="QJI1" s="799"/>
      <c r="QJJ1" s="799"/>
      <c r="QJK1" s="799"/>
      <c r="QJL1" s="799"/>
      <c r="QJM1" s="799"/>
      <c r="QJN1" s="799"/>
      <c r="QJO1" s="799"/>
      <c r="QJP1" s="799"/>
      <c r="QJQ1" s="799"/>
      <c r="QJR1" s="799"/>
      <c r="QJS1" s="799"/>
      <c r="QJT1" s="799"/>
      <c r="QJU1" s="799"/>
      <c r="QJV1" s="799"/>
      <c r="QJW1" s="799"/>
      <c r="QJX1" s="799"/>
      <c r="QJY1" s="799"/>
      <c r="QJZ1" s="799"/>
      <c r="QKA1" s="799"/>
      <c r="QKB1" s="799"/>
      <c r="QKC1" s="799"/>
      <c r="QKD1" s="799"/>
      <c r="QKE1" s="799"/>
      <c r="QKF1" s="799"/>
      <c r="QKG1" s="799"/>
      <c r="QKH1" s="799"/>
      <c r="QKI1" s="799"/>
      <c r="QKJ1" s="799"/>
      <c r="QKK1" s="799"/>
      <c r="QKL1" s="799"/>
      <c r="QKM1" s="799"/>
      <c r="QKN1" s="799"/>
      <c r="QKO1" s="799"/>
      <c r="QKP1" s="799"/>
      <c r="QKQ1" s="799"/>
      <c r="QKR1" s="799"/>
      <c r="QKS1" s="799"/>
      <c r="QKT1" s="799"/>
      <c r="QKU1" s="799"/>
      <c r="QKV1" s="799"/>
      <c r="QKW1" s="799"/>
      <c r="QKX1" s="799"/>
      <c r="QKY1" s="799"/>
      <c r="QKZ1" s="799"/>
      <c r="QLA1" s="799"/>
      <c r="QLB1" s="799"/>
      <c r="QLC1" s="799"/>
      <c r="QLD1" s="799"/>
      <c r="QLE1" s="799"/>
      <c r="QLF1" s="799"/>
      <c r="QLG1" s="799"/>
      <c r="QLH1" s="799"/>
      <c r="QLI1" s="799"/>
      <c r="QLJ1" s="799"/>
      <c r="QLK1" s="799"/>
      <c r="QLL1" s="799"/>
      <c r="QLM1" s="799"/>
      <c r="QLN1" s="799"/>
      <c r="QLO1" s="799"/>
      <c r="QLP1" s="799"/>
      <c r="QLQ1" s="799"/>
      <c r="QLR1" s="799"/>
      <c r="QLS1" s="799"/>
      <c r="QLT1" s="799"/>
      <c r="QLU1" s="799"/>
      <c r="QLV1" s="799"/>
      <c r="QLW1" s="799"/>
      <c r="QLX1" s="799"/>
      <c r="QLY1" s="799"/>
      <c r="QLZ1" s="799"/>
      <c r="QMA1" s="799"/>
      <c r="QMB1" s="799"/>
      <c r="QMC1" s="799"/>
      <c r="QMD1" s="799"/>
      <c r="QME1" s="799"/>
      <c r="QMF1" s="799"/>
      <c r="QMG1" s="799"/>
      <c r="QMH1" s="799"/>
      <c r="QMI1" s="799"/>
      <c r="QMJ1" s="799"/>
      <c r="QMK1" s="799"/>
      <c r="QML1" s="799"/>
      <c r="QMM1" s="799"/>
      <c r="QMN1" s="799"/>
      <c r="QMO1" s="799"/>
      <c r="QMP1" s="799"/>
      <c r="QMQ1" s="799"/>
      <c r="QMR1" s="799"/>
      <c r="QMS1" s="799"/>
      <c r="QMT1" s="799"/>
      <c r="QMU1" s="799"/>
      <c r="QMV1" s="799"/>
      <c r="QMW1" s="799"/>
      <c r="QMX1" s="799"/>
      <c r="QMY1" s="799"/>
      <c r="QMZ1" s="799"/>
      <c r="QNA1" s="799"/>
      <c r="QNB1" s="799"/>
      <c r="QNC1" s="799"/>
      <c r="QND1" s="799"/>
      <c r="QNE1" s="799"/>
      <c r="QNF1" s="799"/>
      <c r="QNG1" s="799"/>
      <c r="QNH1" s="799"/>
      <c r="QNI1" s="799"/>
      <c r="QNJ1" s="799"/>
      <c r="QNK1" s="799"/>
      <c r="QNL1" s="799"/>
      <c r="QNM1" s="799"/>
      <c r="QNN1" s="799"/>
      <c r="QNO1" s="799"/>
      <c r="QNP1" s="799"/>
      <c r="QNQ1" s="799"/>
      <c r="QNR1" s="799"/>
      <c r="QNS1" s="799"/>
      <c r="QNT1" s="799"/>
      <c r="QNU1" s="799"/>
      <c r="QNV1" s="799"/>
      <c r="QNW1" s="799"/>
      <c r="QNX1" s="799"/>
      <c r="QNY1" s="799"/>
      <c r="QNZ1" s="799"/>
      <c r="QOA1" s="799"/>
      <c r="QOB1" s="799"/>
      <c r="QOC1" s="799"/>
      <c r="QOD1" s="799"/>
      <c r="QOE1" s="799"/>
      <c r="QOF1" s="799"/>
      <c r="QOG1" s="799"/>
      <c r="QOH1" s="799"/>
      <c r="QOI1" s="799"/>
      <c r="QOJ1" s="799"/>
      <c r="QOK1" s="799"/>
      <c r="QOL1" s="799"/>
      <c r="QOM1" s="799"/>
      <c r="QON1" s="799"/>
      <c r="QOO1" s="799"/>
      <c r="QOP1" s="799"/>
      <c r="QOQ1" s="799"/>
      <c r="QOR1" s="799"/>
      <c r="QOS1" s="799"/>
      <c r="QOT1" s="799"/>
      <c r="QOU1" s="799"/>
      <c r="QOV1" s="799"/>
      <c r="QOW1" s="799"/>
      <c r="QOX1" s="799"/>
      <c r="QOY1" s="799"/>
      <c r="QOZ1" s="799"/>
      <c r="QPA1" s="799"/>
      <c r="QPB1" s="799"/>
      <c r="QPC1" s="799"/>
      <c r="QPD1" s="799"/>
      <c r="QPE1" s="799"/>
      <c r="QPF1" s="799"/>
      <c r="QPG1" s="799"/>
      <c r="QPH1" s="799"/>
      <c r="QPI1" s="799"/>
      <c r="QPJ1" s="799"/>
      <c r="QPK1" s="799"/>
      <c r="QPL1" s="799"/>
      <c r="QPM1" s="799"/>
      <c r="QPN1" s="799"/>
      <c r="QPO1" s="799"/>
      <c r="QPP1" s="799"/>
      <c r="QPQ1" s="799"/>
      <c r="QPR1" s="799"/>
      <c r="QPS1" s="799"/>
      <c r="QPT1" s="799"/>
      <c r="QPU1" s="799"/>
      <c r="QPV1" s="799"/>
      <c r="QPW1" s="799"/>
      <c r="QPX1" s="799"/>
      <c r="QPY1" s="799"/>
      <c r="QPZ1" s="799"/>
      <c r="QQA1" s="799"/>
      <c r="QQB1" s="799"/>
      <c r="QQC1" s="799"/>
      <c r="QQD1" s="799"/>
      <c r="QQE1" s="799"/>
      <c r="QQF1" s="799"/>
      <c r="QQG1" s="799"/>
      <c r="QQH1" s="799"/>
      <c r="QQI1" s="799"/>
      <c r="QQJ1" s="799"/>
      <c r="QQK1" s="799"/>
      <c r="QQL1" s="799"/>
      <c r="QQM1" s="799"/>
      <c r="QQN1" s="799"/>
      <c r="QQO1" s="799"/>
      <c r="QQP1" s="799"/>
      <c r="QQQ1" s="799"/>
      <c r="QQR1" s="799"/>
      <c r="QQS1" s="799"/>
      <c r="QQT1" s="799"/>
      <c r="QQU1" s="799"/>
      <c r="QQV1" s="799"/>
      <c r="QQW1" s="799"/>
      <c r="QQX1" s="799"/>
      <c r="QQY1" s="799"/>
      <c r="QQZ1" s="799"/>
      <c r="QRA1" s="799"/>
      <c r="QRB1" s="799"/>
      <c r="QRC1" s="799"/>
      <c r="QRD1" s="799"/>
      <c r="QRE1" s="799"/>
      <c r="QRF1" s="799"/>
      <c r="QRG1" s="799"/>
      <c r="QRH1" s="799"/>
      <c r="QRI1" s="799"/>
      <c r="QRJ1" s="799"/>
      <c r="QRK1" s="799"/>
      <c r="QRL1" s="799"/>
      <c r="QRM1" s="799"/>
      <c r="QRN1" s="799"/>
      <c r="QRO1" s="799"/>
      <c r="QRP1" s="799"/>
      <c r="QRQ1" s="799"/>
      <c r="QRR1" s="799"/>
      <c r="QRS1" s="799"/>
      <c r="QRT1" s="799"/>
      <c r="QRU1" s="799"/>
      <c r="QRV1" s="799"/>
      <c r="QRW1" s="799"/>
      <c r="QRX1" s="799"/>
      <c r="QRY1" s="799"/>
      <c r="QRZ1" s="799"/>
      <c r="QSA1" s="799"/>
      <c r="QSB1" s="799"/>
      <c r="QSC1" s="799"/>
      <c r="QSD1" s="799"/>
      <c r="QSE1" s="799"/>
      <c r="QSF1" s="799"/>
      <c r="QSG1" s="799"/>
      <c r="QSH1" s="799"/>
      <c r="QSI1" s="799"/>
      <c r="QSJ1" s="799"/>
      <c r="QSK1" s="799"/>
      <c r="QSL1" s="799"/>
      <c r="QSM1" s="799"/>
      <c r="QSN1" s="799"/>
      <c r="QSO1" s="799"/>
      <c r="QSP1" s="799"/>
      <c r="QSQ1" s="799"/>
      <c r="QSR1" s="799"/>
      <c r="QSS1" s="799"/>
      <c r="QST1" s="799"/>
      <c r="QSU1" s="799"/>
      <c r="QSV1" s="799"/>
      <c r="QSW1" s="799"/>
      <c r="QSX1" s="799"/>
      <c r="QSY1" s="799"/>
      <c r="QSZ1" s="799"/>
      <c r="QTA1" s="799"/>
      <c r="QTB1" s="799"/>
      <c r="QTC1" s="799"/>
      <c r="QTD1" s="799"/>
      <c r="QTE1" s="799"/>
      <c r="QTF1" s="799"/>
      <c r="QTG1" s="799"/>
      <c r="QTH1" s="799"/>
      <c r="QTI1" s="799"/>
      <c r="QTJ1" s="799"/>
      <c r="QTK1" s="799"/>
      <c r="QTL1" s="799"/>
      <c r="QTM1" s="799"/>
      <c r="QTN1" s="799"/>
      <c r="QTO1" s="799"/>
      <c r="QTP1" s="799"/>
      <c r="QTQ1" s="799"/>
      <c r="QTR1" s="799"/>
      <c r="QTS1" s="799"/>
      <c r="QTT1" s="799"/>
      <c r="QTU1" s="799"/>
      <c r="QTV1" s="799"/>
      <c r="QTW1" s="799"/>
      <c r="QTX1" s="799"/>
      <c r="QTY1" s="799"/>
      <c r="QTZ1" s="799"/>
      <c r="QUA1" s="799"/>
      <c r="QUB1" s="799"/>
      <c r="QUC1" s="799"/>
      <c r="QUD1" s="799"/>
      <c r="QUE1" s="799"/>
      <c r="QUF1" s="799"/>
      <c r="QUG1" s="799"/>
      <c r="QUH1" s="799"/>
      <c r="QUI1" s="799"/>
      <c r="QUJ1" s="799"/>
      <c r="QUK1" s="799"/>
      <c r="QUL1" s="799"/>
      <c r="QUM1" s="799"/>
      <c r="QUN1" s="799"/>
      <c r="QUO1" s="799"/>
      <c r="QUP1" s="799"/>
      <c r="QUQ1" s="799"/>
      <c r="QUR1" s="799"/>
      <c r="QUS1" s="799"/>
      <c r="QUT1" s="799"/>
      <c r="QUU1" s="799"/>
      <c r="QUV1" s="799"/>
      <c r="QUW1" s="799"/>
      <c r="QUX1" s="799"/>
      <c r="QUY1" s="799"/>
      <c r="QUZ1" s="799"/>
      <c r="QVA1" s="799"/>
      <c r="QVB1" s="799"/>
      <c r="QVC1" s="799"/>
      <c r="QVD1" s="799"/>
      <c r="QVE1" s="799"/>
      <c r="QVF1" s="799"/>
      <c r="QVG1" s="799"/>
      <c r="QVH1" s="799"/>
      <c r="QVI1" s="799"/>
      <c r="QVJ1" s="799"/>
      <c r="QVK1" s="799"/>
      <c r="QVL1" s="799"/>
      <c r="QVM1" s="799"/>
      <c r="QVN1" s="799"/>
      <c r="QVO1" s="799"/>
      <c r="QVP1" s="799"/>
      <c r="QVQ1" s="799"/>
      <c r="QVR1" s="799"/>
      <c r="QVS1" s="799"/>
      <c r="QVT1" s="799"/>
      <c r="QVU1" s="799"/>
      <c r="QVV1" s="799"/>
      <c r="QVW1" s="799"/>
      <c r="QVX1" s="799"/>
      <c r="QVY1" s="799"/>
      <c r="QVZ1" s="799"/>
      <c r="QWA1" s="799"/>
      <c r="QWB1" s="799"/>
      <c r="QWC1" s="799"/>
      <c r="QWD1" s="799"/>
      <c r="QWE1" s="799"/>
      <c r="QWF1" s="799"/>
      <c r="QWG1" s="799"/>
      <c r="QWH1" s="799"/>
      <c r="QWI1" s="799"/>
      <c r="QWJ1" s="799"/>
      <c r="QWK1" s="799"/>
      <c r="QWL1" s="799"/>
      <c r="QWM1" s="799"/>
      <c r="QWN1" s="799"/>
      <c r="QWO1" s="799"/>
      <c r="QWP1" s="799"/>
      <c r="QWQ1" s="799"/>
      <c r="QWR1" s="799"/>
      <c r="QWS1" s="799"/>
      <c r="QWT1" s="799"/>
      <c r="QWU1" s="799"/>
      <c r="QWV1" s="799"/>
      <c r="QWW1" s="799"/>
      <c r="QWX1" s="799"/>
      <c r="QWY1" s="799"/>
      <c r="QWZ1" s="799"/>
      <c r="QXA1" s="799"/>
      <c r="QXB1" s="799"/>
      <c r="QXC1" s="799"/>
      <c r="QXD1" s="799"/>
      <c r="QXE1" s="799"/>
      <c r="QXF1" s="799"/>
      <c r="QXG1" s="799"/>
      <c r="QXH1" s="799"/>
      <c r="QXI1" s="799"/>
      <c r="QXJ1" s="799"/>
      <c r="QXK1" s="799"/>
      <c r="QXL1" s="799"/>
      <c r="QXM1" s="799"/>
      <c r="QXN1" s="799"/>
      <c r="QXO1" s="799"/>
      <c r="QXP1" s="799"/>
      <c r="QXQ1" s="799"/>
      <c r="QXR1" s="799"/>
      <c r="QXS1" s="799"/>
      <c r="QXT1" s="799"/>
      <c r="QXU1" s="799"/>
      <c r="QXV1" s="799"/>
      <c r="QXW1" s="799"/>
      <c r="QXX1" s="799"/>
      <c r="QXY1" s="799"/>
      <c r="QXZ1" s="799"/>
      <c r="QYA1" s="799"/>
      <c r="QYB1" s="799"/>
      <c r="QYC1" s="799"/>
      <c r="QYD1" s="799"/>
      <c r="QYE1" s="799"/>
      <c r="QYF1" s="799"/>
      <c r="QYG1" s="799"/>
      <c r="QYH1" s="799"/>
      <c r="QYI1" s="799"/>
      <c r="QYJ1" s="799"/>
      <c r="QYK1" s="799"/>
      <c r="QYL1" s="799"/>
      <c r="QYM1" s="799"/>
      <c r="QYN1" s="799"/>
      <c r="QYO1" s="799"/>
      <c r="QYP1" s="799"/>
      <c r="QYQ1" s="799"/>
      <c r="QYR1" s="799"/>
      <c r="QYS1" s="799"/>
      <c r="QYT1" s="799"/>
      <c r="QYU1" s="799"/>
      <c r="QYV1" s="799"/>
      <c r="QYW1" s="799"/>
      <c r="QYX1" s="799"/>
      <c r="QYY1" s="799"/>
      <c r="QYZ1" s="799"/>
      <c r="QZA1" s="799"/>
      <c r="QZB1" s="799"/>
      <c r="QZC1" s="799"/>
      <c r="QZD1" s="799"/>
      <c r="QZE1" s="799"/>
      <c r="QZF1" s="799"/>
      <c r="QZG1" s="799"/>
      <c r="QZH1" s="799"/>
      <c r="QZI1" s="799"/>
      <c r="QZJ1" s="799"/>
      <c r="QZK1" s="799"/>
      <c r="QZL1" s="799"/>
      <c r="QZM1" s="799"/>
      <c r="QZN1" s="799"/>
      <c r="QZO1" s="799"/>
      <c r="QZP1" s="799"/>
      <c r="QZQ1" s="799"/>
      <c r="QZR1" s="799"/>
      <c r="QZS1" s="799"/>
      <c r="QZT1" s="799"/>
      <c r="QZU1" s="799"/>
      <c r="QZV1" s="799"/>
      <c r="QZW1" s="799"/>
      <c r="QZX1" s="799"/>
      <c r="QZY1" s="799"/>
      <c r="QZZ1" s="799"/>
      <c r="RAA1" s="799"/>
      <c r="RAB1" s="799"/>
      <c r="RAC1" s="799"/>
      <c r="RAD1" s="799"/>
      <c r="RAE1" s="799"/>
      <c r="RAF1" s="799"/>
      <c r="RAG1" s="799"/>
      <c r="RAH1" s="799"/>
      <c r="RAI1" s="799"/>
      <c r="RAJ1" s="799"/>
      <c r="RAK1" s="799"/>
      <c r="RAL1" s="799"/>
      <c r="RAM1" s="799"/>
      <c r="RAN1" s="799"/>
      <c r="RAO1" s="799"/>
      <c r="RAP1" s="799"/>
      <c r="RAQ1" s="799"/>
      <c r="RAR1" s="799"/>
      <c r="RAS1" s="799"/>
      <c r="RAT1" s="799"/>
      <c r="RAU1" s="799"/>
      <c r="RAV1" s="799"/>
      <c r="RAW1" s="799"/>
      <c r="RAX1" s="799"/>
      <c r="RAY1" s="799"/>
      <c r="RAZ1" s="799"/>
      <c r="RBA1" s="799"/>
      <c r="RBB1" s="799"/>
      <c r="RBC1" s="799"/>
      <c r="RBD1" s="799"/>
      <c r="RBE1" s="799"/>
      <c r="RBF1" s="799"/>
      <c r="RBG1" s="799"/>
      <c r="RBH1" s="799"/>
      <c r="RBI1" s="799"/>
      <c r="RBJ1" s="799"/>
      <c r="RBK1" s="799"/>
      <c r="RBL1" s="799"/>
      <c r="RBM1" s="799"/>
      <c r="RBN1" s="799"/>
      <c r="RBO1" s="799"/>
      <c r="RBP1" s="799"/>
      <c r="RBQ1" s="799"/>
      <c r="RBR1" s="799"/>
      <c r="RBS1" s="799"/>
      <c r="RBT1" s="799"/>
      <c r="RBU1" s="799"/>
      <c r="RBV1" s="799"/>
      <c r="RBW1" s="799"/>
      <c r="RBX1" s="799"/>
      <c r="RBY1" s="799"/>
      <c r="RBZ1" s="799"/>
      <c r="RCA1" s="799"/>
      <c r="RCB1" s="799"/>
      <c r="RCC1" s="799"/>
      <c r="RCD1" s="799"/>
      <c r="RCE1" s="799"/>
      <c r="RCF1" s="799"/>
      <c r="RCG1" s="799"/>
      <c r="RCH1" s="799"/>
      <c r="RCI1" s="799"/>
      <c r="RCJ1" s="799"/>
      <c r="RCK1" s="799"/>
      <c r="RCL1" s="799"/>
      <c r="RCM1" s="799"/>
      <c r="RCN1" s="799"/>
      <c r="RCO1" s="799"/>
      <c r="RCP1" s="799"/>
      <c r="RCQ1" s="799"/>
      <c r="RCR1" s="799"/>
      <c r="RCS1" s="799"/>
      <c r="RCT1" s="799"/>
      <c r="RCU1" s="799"/>
      <c r="RCV1" s="799"/>
      <c r="RCW1" s="799"/>
      <c r="RCX1" s="799"/>
      <c r="RCY1" s="799"/>
      <c r="RCZ1" s="799"/>
      <c r="RDA1" s="799"/>
      <c r="RDB1" s="799"/>
      <c r="RDC1" s="799"/>
      <c r="RDD1" s="799"/>
      <c r="RDE1" s="799"/>
      <c r="RDF1" s="799"/>
      <c r="RDG1" s="799"/>
      <c r="RDH1" s="799"/>
      <c r="RDI1" s="799"/>
      <c r="RDJ1" s="799"/>
      <c r="RDK1" s="799"/>
      <c r="RDL1" s="799"/>
      <c r="RDM1" s="799"/>
      <c r="RDN1" s="799"/>
      <c r="RDO1" s="799"/>
      <c r="RDP1" s="799"/>
      <c r="RDQ1" s="799"/>
      <c r="RDR1" s="799"/>
      <c r="RDS1" s="799"/>
      <c r="RDT1" s="799"/>
      <c r="RDU1" s="799"/>
      <c r="RDV1" s="799"/>
      <c r="RDW1" s="799"/>
      <c r="RDX1" s="799"/>
      <c r="RDY1" s="799"/>
      <c r="RDZ1" s="799"/>
      <c r="REA1" s="799"/>
      <c r="REB1" s="799"/>
      <c r="REC1" s="799"/>
      <c r="RED1" s="799"/>
      <c r="REE1" s="799"/>
      <c r="REF1" s="799"/>
      <c r="REG1" s="799"/>
      <c r="REH1" s="799"/>
      <c r="REI1" s="799"/>
      <c r="REJ1" s="799"/>
      <c r="REK1" s="799"/>
      <c r="REL1" s="799"/>
      <c r="REM1" s="799"/>
      <c r="REN1" s="799"/>
      <c r="REO1" s="799"/>
      <c r="REP1" s="799"/>
      <c r="REQ1" s="799"/>
      <c r="RER1" s="799"/>
      <c r="RES1" s="799"/>
      <c r="RET1" s="799"/>
      <c r="REU1" s="799"/>
      <c r="REV1" s="799"/>
      <c r="REW1" s="799"/>
      <c r="REX1" s="799"/>
      <c r="REY1" s="799"/>
      <c r="REZ1" s="799"/>
      <c r="RFA1" s="799"/>
      <c r="RFB1" s="799"/>
      <c r="RFC1" s="799"/>
      <c r="RFD1" s="799"/>
      <c r="RFE1" s="799"/>
      <c r="RFF1" s="799"/>
      <c r="RFG1" s="799"/>
      <c r="RFH1" s="799"/>
      <c r="RFI1" s="799"/>
      <c r="RFJ1" s="799"/>
      <c r="RFK1" s="799"/>
      <c r="RFL1" s="799"/>
      <c r="RFM1" s="799"/>
      <c r="RFN1" s="799"/>
      <c r="RFO1" s="799"/>
      <c r="RFP1" s="799"/>
      <c r="RFQ1" s="799"/>
      <c r="RFR1" s="799"/>
      <c r="RFS1" s="799"/>
      <c r="RFT1" s="799"/>
      <c r="RFU1" s="799"/>
      <c r="RFV1" s="799"/>
      <c r="RFW1" s="799"/>
      <c r="RFX1" s="799"/>
      <c r="RFY1" s="799"/>
      <c r="RFZ1" s="799"/>
      <c r="RGA1" s="799"/>
      <c r="RGB1" s="799"/>
      <c r="RGC1" s="799"/>
      <c r="RGD1" s="799"/>
      <c r="RGE1" s="799"/>
      <c r="RGF1" s="799"/>
      <c r="RGG1" s="799"/>
      <c r="RGH1" s="799"/>
      <c r="RGI1" s="799"/>
      <c r="RGJ1" s="799"/>
      <c r="RGK1" s="799"/>
      <c r="RGL1" s="799"/>
      <c r="RGM1" s="799"/>
      <c r="RGN1" s="799"/>
      <c r="RGO1" s="799"/>
      <c r="RGP1" s="799"/>
      <c r="RGQ1" s="799"/>
      <c r="RGR1" s="799"/>
      <c r="RGS1" s="799"/>
      <c r="RGT1" s="799"/>
      <c r="RGU1" s="799"/>
      <c r="RGV1" s="799"/>
      <c r="RGW1" s="799"/>
      <c r="RGX1" s="799"/>
      <c r="RGY1" s="799"/>
      <c r="RGZ1" s="799"/>
      <c r="RHA1" s="799"/>
      <c r="RHB1" s="799"/>
      <c r="RHC1" s="799"/>
      <c r="RHD1" s="799"/>
      <c r="RHE1" s="799"/>
      <c r="RHF1" s="799"/>
      <c r="RHG1" s="799"/>
      <c r="RHH1" s="799"/>
      <c r="RHI1" s="799"/>
      <c r="RHJ1" s="799"/>
      <c r="RHK1" s="799"/>
      <c r="RHL1" s="799"/>
      <c r="RHM1" s="799"/>
      <c r="RHN1" s="799"/>
      <c r="RHO1" s="799"/>
      <c r="RHP1" s="799"/>
      <c r="RHQ1" s="799"/>
      <c r="RHR1" s="799"/>
      <c r="RHS1" s="799"/>
      <c r="RHT1" s="799"/>
      <c r="RHU1" s="799"/>
      <c r="RHV1" s="799"/>
      <c r="RHW1" s="799"/>
      <c r="RHX1" s="799"/>
      <c r="RHY1" s="799"/>
      <c r="RHZ1" s="799"/>
      <c r="RIA1" s="799"/>
      <c r="RIB1" s="799"/>
      <c r="RIC1" s="799"/>
      <c r="RID1" s="799"/>
      <c r="RIE1" s="799"/>
      <c r="RIF1" s="799"/>
      <c r="RIG1" s="799"/>
      <c r="RIH1" s="799"/>
      <c r="RII1" s="799"/>
      <c r="RIJ1" s="799"/>
      <c r="RIK1" s="799"/>
      <c r="RIL1" s="799"/>
      <c r="RIM1" s="799"/>
      <c r="RIN1" s="799"/>
      <c r="RIO1" s="799"/>
      <c r="RIP1" s="799"/>
      <c r="RIQ1" s="799"/>
      <c r="RIR1" s="799"/>
      <c r="RIS1" s="799"/>
      <c r="RIT1" s="799"/>
      <c r="RIU1" s="799"/>
      <c r="RIV1" s="799"/>
      <c r="RIW1" s="799"/>
      <c r="RIX1" s="799"/>
      <c r="RIY1" s="799"/>
      <c r="RIZ1" s="799"/>
      <c r="RJA1" s="799"/>
      <c r="RJB1" s="799"/>
      <c r="RJC1" s="799"/>
      <c r="RJD1" s="799"/>
      <c r="RJE1" s="799"/>
      <c r="RJF1" s="799"/>
      <c r="RJG1" s="799"/>
      <c r="RJH1" s="799"/>
      <c r="RJI1" s="799"/>
      <c r="RJJ1" s="799"/>
      <c r="RJK1" s="799"/>
      <c r="RJL1" s="799"/>
      <c r="RJM1" s="799"/>
      <c r="RJN1" s="799"/>
      <c r="RJO1" s="799"/>
      <c r="RJP1" s="799"/>
      <c r="RJQ1" s="799"/>
      <c r="RJR1" s="799"/>
      <c r="RJS1" s="799"/>
      <c r="RJT1" s="799"/>
      <c r="RJU1" s="799"/>
      <c r="RJV1" s="799"/>
      <c r="RJW1" s="799"/>
      <c r="RJX1" s="799"/>
      <c r="RJY1" s="799"/>
      <c r="RJZ1" s="799"/>
      <c r="RKA1" s="799"/>
      <c r="RKB1" s="799"/>
      <c r="RKC1" s="799"/>
      <c r="RKD1" s="799"/>
      <c r="RKE1" s="799"/>
      <c r="RKF1" s="799"/>
      <c r="RKG1" s="799"/>
      <c r="RKH1" s="799"/>
      <c r="RKI1" s="799"/>
      <c r="RKJ1" s="799"/>
      <c r="RKK1" s="799"/>
      <c r="RKL1" s="799"/>
      <c r="RKM1" s="799"/>
      <c r="RKN1" s="799"/>
      <c r="RKO1" s="799"/>
      <c r="RKP1" s="799"/>
      <c r="RKQ1" s="799"/>
      <c r="RKR1" s="799"/>
      <c r="RKS1" s="799"/>
      <c r="RKT1" s="799"/>
      <c r="RKU1" s="799"/>
      <c r="RKV1" s="799"/>
      <c r="RKW1" s="799"/>
      <c r="RKX1" s="799"/>
      <c r="RKY1" s="799"/>
      <c r="RKZ1" s="799"/>
      <c r="RLA1" s="799"/>
      <c r="RLB1" s="799"/>
      <c r="RLC1" s="799"/>
      <c r="RLD1" s="799"/>
      <c r="RLE1" s="799"/>
      <c r="RLF1" s="799"/>
      <c r="RLG1" s="799"/>
      <c r="RLH1" s="799"/>
      <c r="RLI1" s="799"/>
      <c r="RLJ1" s="799"/>
      <c r="RLK1" s="799"/>
      <c r="RLL1" s="799"/>
      <c r="RLM1" s="799"/>
      <c r="RLN1" s="799"/>
      <c r="RLO1" s="799"/>
      <c r="RLP1" s="799"/>
      <c r="RLQ1" s="799"/>
      <c r="RLR1" s="799"/>
      <c r="RLS1" s="799"/>
      <c r="RLT1" s="799"/>
      <c r="RLU1" s="799"/>
      <c r="RLV1" s="799"/>
      <c r="RLW1" s="799"/>
      <c r="RLX1" s="799"/>
      <c r="RLY1" s="799"/>
      <c r="RLZ1" s="799"/>
      <c r="RMA1" s="799"/>
      <c r="RMB1" s="799"/>
      <c r="RMC1" s="799"/>
      <c r="RMD1" s="799"/>
      <c r="RME1" s="799"/>
      <c r="RMF1" s="799"/>
      <c r="RMG1" s="799"/>
      <c r="RMH1" s="799"/>
      <c r="RMI1" s="799"/>
      <c r="RMJ1" s="799"/>
      <c r="RMK1" s="799"/>
      <c r="RML1" s="799"/>
      <c r="RMM1" s="799"/>
      <c r="RMN1" s="799"/>
      <c r="RMO1" s="799"/>
      <c r="RMP1" s="799"/>
      <c r="RMQ1" s="799"/>
      <c r="RMR1" s="799"/>
      <c r="RMS1" s="799"/>
      <c r="RMT1" s="799"/>
      <c r="RMU1" s="799"/>
      <c r="RMV1" s="799"/>
      <c r="RMW1" s="799"/>
      <c r="RMX1" s="799"/>
      <c r="RMY1" s="799"/>
      <c r="RMZ1" s="799"/>
      <c r="RNA1" s="799"/>
      <c r="RNB1" s="799"/>
      <c r="RNC1" s="799"/>
      <c r="RND1" s="799"/>
      <c r="RNE1" s="799"/>
      <c r="RNF1" s="799"/>
      <c r="RNG1" s="799"/>
      <c r="RNH1" s="799"/>
      <c r="RNI1" s="799"/>
      <c r="RNJ1" s="799"/>
      <c r="RNK1" s="799"/>
      <c r="RNL1" s="799"/>
      <c r="RNM1" s="799"/>
      <c r="RNN1" s="799"/>
      <c r="RNO1" s="799"/>
      <c r="RNP1" s="799"/>
      <c r="RNQ1" s="799"/>
      <c r="RNR1" s="799"/>
      <c r="RNS1" s="799"/>
      <c r="RNT1" s="799"/>
      <c r="RNU1" s="799"/>
      <c r="RNV1" s="799"/>
      <c r="RNW1" s="799"/>
      <c r="RNX1" s="799"/>
      <c r="RNY1" s="799"/>
      <c r="RNZ1" s="799"/>
      <c r="ROA1" s="799"/>
      <c r="ROB1" s="799"/>
      <c r="ROC1" s="799"/>
      <c r="ROD1" s="799"/>
      <c r="ROE1" s="799"/>
      <c r="ROF1" s="799"/>
      <c r="ROG1" s="799"/>
      <c r="ROH1" s="799"/>
      <c r="ROI1" s="799"/>
      <c r="ROJ1" s="799"/>
      <c r="ROK1" s="799"/>
      <c r="ROL1" s="799"/>
      <c r="ROM1" s="799"/>
      <c r="RON1" s="799"/>
      <c r="ROO1" s="799"/>
      <c r="ROP1" s="799"/>
      <c r="ROQ1" s="799"/>
      <c r="ROR1" s="799"/>
      <c r="ROS1" s="799"/>
      <c r="ROT1" s="799"/>
      <c r="ROU1" s="799"/>
      <c r="ROV1" s="799"/>
      <c r="ROW1" s="799"/>
      <c r="ROX1" s="799"/>
      <c r="ROY1" s="799"/>
      <c r="ROZ1" s="799"/>
      <c r="RPA1" s="799"/>
      <c r="RPB1" s="799"/>
      <c r="RPC1" s="799"/>
      <c r="RPD1" s="799"/>
      <c r="RPE1" s="799"/>
      <c r="RPF1" s="799"/>
      <c r="RPG1" s="799"/>
      <c r="RPH1" s="799"/>
      <c r="RPI1" s="799"/>
      <c r="RPJ1" s="799"/>
      <c r="RPK1" s="799"/>
      <c r="RPL1" s="799"/>
      <c r="RPM1" s="799"/>
      <c r="RPN1" s="799"/>
      <c r="RPO1" s="799"/>
      <c r="RPP1" s="799"/>
      <c r="RPQ1" s="799"/>
      <c r="RPR1" s="799"/>
      <c r="RPS1" s="799"/>
      <c r="RPT1" s="799"/>
      <c r="RPU1" s="799"/>
      <c r="RPV1" s="799"/>
      <c r="RPW1" s="799"/>
      <c r="RPX1" s="799"/>
      <c r="RPY1" s="799"/>
      <c r="RPZ1" s="799"/>
      <c r="RQA1" s="799"/>
      <c r="RQB1" s="799"/>
      <c r="RQC1" s="799"/>
      <c r="RQD1" s="799"/>
      <c r="RQE1" s="799"/>
      <c r="RQF1" s="799"/>
      <c r="RQG1" s="799"/>
      <c r="RQH1" s="799"/>
      <c r="RQI1" s="799"/>
      <c r="RQJ1" s="799"/>
      <c r="RQK1" s="799"/>
      <c r="RQL1" s="799"/>
      <c r="RQM1" s="799"/>
      <c r="RQN1" s="799"/>
      <c r="RQO1" s="799"/>
      <c r="RQP1" s="799"/>
      <c r="RQQ1" s="799"/>
      <c r="RQR1" s="799"/>
      <c r="RQS1" s="799"/>
      <c r="RQT1" s="799"/>
      <c r="RQU1" s="799"/>
      <c r="RQV1" s="799"/>
      <c r="RQW1" s="799"/>
      <c r="RQX1" s="799"/>
      <c r="RQY1" s="799"/>
      <c r="RQZ1" s="799"/>
      <c r="RRA1" s="799"/>
      <c r="RRB1" s="799"/>
      <c r="RRC1" s="799"/>
      <c r="RRD1" s="799"/>
      <c r="RRE1" s="799"/>
      <c r="RRF1" s="799"/>
      <c r="RRG1" s="799"/>
      <c r="RRH1" s="799"/>
      <c r="RRI1" s="799"/>
      <c r="RRJ1" s="799"/>
      <c r="RRK1" s="799"/>
      <c r="RRL1" s="799"/>
      <c r="RRM1" s="799"/>
      <c r="RRN1" s="799"/>
      <c r="RRO1" s="799"/>
      <c r="RRP1" s="799"/>
      <c r="RRQ1" s="799"/>
      <c r="RRR1" s="799"/>
      <c r="RRS1" s="799"/>
      <c r="RRT1" s="799"/>
      <c r="RRU1" s="799"/>
      <c r="RRV1" s="799"/>
      <c r="RRW1" s="799"/>
      <c r="RRX1" s="799"/>
      <c r="RRY1" s="799"/>
      <c r="RRZ1" s="799"/>
      <c r="RSA1" s="799"/>
      <c r="RSB1" s="799"/>
      <c r="RSC1" s="799"/>
      <c r="RSD1" s="799"/>
      <c r="RSE1" s="799"/>
      <c r="RSF1" s="799"/>
      <c r="RSG1" s="799"/>
      <c r="RSH1" s="799"/>
      <c r="RSI1" s="799"/>
      <c r="RSJ1" s="799"/>
      <c r="RSK1" s="799"/>
      <c r="RSL1" s="799"/>
      <c r="RSM1" s="799"/>
      <c r="RSN1" s="799"/>
      <c r="RSO1" s="799"/>
      <c r="RSP1" s="799"/>
      <c r="RSQ1" s="799"/>
      <c r="RSR1" s="799"/>
      <c r="RSS1" s="799"/>
      <c r="RST1" s="799"/>
      <c r="RSU1" s="799"/>
      <c r="RSV1" s="799"/>
      <c r="RSW1" s="799"/>
      <c r="RSX1" s="799"/>
      <c r="RSY1" s="799"/>
      <c r="RSZ1" s="799"/>
      <c r="RTA1" s="799"/>
      <c r="RTB1" s="799"/>
      <c r="RTC1" s="799"/>
      <c r="RTD1" s="799"/>
      <c r="RTE1" s="799"/>
      <c r="RTF1" s="799"/>
      <c r="RTG1" s="799"/>
      <c r="RTH1" s="799"/>
      <c r="RTI1" s="799"/>
      <c r="RTJ1" s="799"/>
      <c r="RTK1" s="799"/>
      <c r="RTL1" s="799"/>
      <c r="RTM1" s="799"/>
      <c r="RTN1" s="799"/>
      <c r="RTO1" s="799"/>
      <c r="RTP1" s="799"/>
      <c r="RTQ1" s="799"/>
      <c r="RTR1" s="799"/>
      <c r="RTS1" s="799"/>
      <c r="RTT1" s="799"/>
      <c r="RTU1" s="799"/>
      <c r="RTV1" s="799"/>
      <c r="RTW1" s="799"/>
      <c r="RTX1" s="799"/>
      <c r="RTY1" s="799"/>
      <c r="RTZ1" s="799"/>
      <c r="RUA1" s="799"/>
      <c r="RUB1" s="799"/>
      <c r="RUC1" s="799"/>
      <c r="RUD1" s="799"/>
      <c r="RUE1" s="799"/>
      <c r="RUF1" s="799"/>
      <c r="RUG1" s="799"/>
      <c r="RUH1" s="799"/>
      <c r="RUI1" s="799"/>
      <c r="RUJ1" s="799"/>
      <c r="RUK1" s="799"/>
      <c r="RUL1" s="799"/>
      <c r="RUM1" s="799"/>
      <c r="RUN1" s="799"/>
      <c r="RUO1" s="799"/>
      <c r="RUP1" s="799"/>
      <c r="RUQ1" s="799"/>
      <c r="RUR1" s="799"/>
      <c r="RUS1" s="799"/>
      <c r="RUT1" s="799"/>
      <c r="RUU1" s="799"/>
      <c r="RUV1" s="799"/>
      <c r="RUW1" s="799"/>
      <c r="RUX1" s="799"/>
      <c r="RUY1" s="799"/>
      <c r="RUZ1" s="799"/>
      <c r="RVA1" s="799"/>
      <c r="RVB1" s="799"/>
      <c r="RVC1" s="799"/>
      <c r="RVD1" s="799"/>
      <c r="RVE1" s="799"/>
      <c r="RVF1" s="799"/>
      <c r="RVG1" s="799"/>
      <c r="RVH1" s="799"/>
      <c r="RVI1" s="799"/>
      <c r="RVJ1" s="799"/>
      <c r="RVK1" s="799"/>
      <c r="RVL1" s="799"/>
      <c r="RVM1" s="799"/>
      <c r="RVN1" s="799"/>
      <c r="RVO1" s="799"/>
      <c r="RVP1" s="799"/>
      <c r="RVQ1" s="799"/>
      <c r="RVR1" s="799"/>
      <c r="RVS1" s="799"/>
      <c r="RVT1" s="799"/>
      <c r="RVU1" s="799"/>
      <c r="RVV1" s="799"/>
      <c r="RVW1" s="799"/>
      <c r="RVX1" s="799"/>
      <c r="RVY1" s="799"/>
      <c r="RVZ1" s="799"/>
      <c r="RWA1" s="799"/>
      <c r="RWB1" s="799"/>
      <c r="RWC1" s="799"/>
      <c r="RWD1" s="799"/>
      <c r="RWE1" s="799"/>
      <c r="RWF1" s="799"/>
      <c r="RWG1" s="799"/>
      <c r="RWH1" s="799"/>
      <c r="RWI1" s="799"/>
      <c r="RWJ1" s="799"/>
      <c r="RWK1" s="799"/>
      <c r="RWL1" s="799"/>
      <c r="RWM1" s="799"/>
      <c r="RWN1" s="799"/>
      <c r="RWO1" s="799"/>
      <c r="RWP1" s="799"/>
      <c r="RWQ1" s="799"/>
      <c r="RWR1" s="799"/>
      <c r="RWS1" s="799"/>
      <c r="RWT1" s="799"/>
      <c r="RWU1" s="799"/>
      <c r="RWV1" s="799"/>
      <c r="RWW1" s="799"/>
      <c r="RWX1" s="799"/>
      <c r="RWY1" s="799"/>
      <c r="RWZ1" s="799"/>
      <c r="RXA1" s="799"/>
      <c r="RXB1" s="799"/>
      <c r="RXC1" s="799"/>
      <c r="RXD1" s="799"/>
      <c r="RXE1" s="799"/>
      <c r="RXF1" s="799"/>
      <c r="RXG1" s="799"/>
      <c r="RXH1" s="799"/>
      <c r="RXI1" s="799"/>
      <c r="RXJ1" s="799"/>
      <c r="RXK1" s="799"/>
      <c r="RXL1" s="799"/>
      <c r="RXM1" s="799"/>
      <c r="RXN1" s="799"/>
      <c r="RXO1" s="799"/>
      <c r="RXP1" s="799"/>
      <c r="RXQ1" s="799"/>
      <c r="RXR1" s="799"/>
      <c r="RXS1" s="799"/>
      <c r="RXT1" s="799"/>
      <c r="RXU1" s="799"/>
      <c r="RXV1" s="799"/>
      <c r="RXW1" s="799"/>
      <c r="RXX1" s="799"/>
      <c r="RXY1" s="799"/>
      <c r="RXZ1" s="799"/>
      <c r="RYA1" s="799"/>
      <c r="RYB1" s="799"/>
      <c r="RYC1" s="799"/>
      <c r="RYD1" s="799"/>
      <c r="RYE1" s="799"/>
      <c r="RYF1" s="799"/>
      <c r="RYG1" s="799"/>
      <c r="RYH1" s="799"/>
      <c r="RYI1" s="799"/>
      <c r="RYJ1" s="799"/>
      <c r="RYK1" s="799"/>
      <c r="RYL1" s="799"/>
      <c r="RYM1" s="799"/>
      <c r="RYN1" s="799"/>
      <c r="RYO1" s="799"/>
      <c r="RYP1" s="799"/>
      <c r="RYQ1" s="799"/>
      <c r="RYR1" s="799"/>
      <c r="RYS1" s="799"/>
      <c r="RYT1" s="799"/>
      <c r="RYU1" s="799"/>
      <c r="RYV1" s="799"/>
      <c r="RYW1" s="799"/>
      <c r="RYX1" s="799"/>
      <c r="RYY1" s="799"/>
      <c r="RYZ1" s="799"/>
      <c r="RZA1" s="799"/>
      <c r="RZB1" s="799"/>
      <c r="RZC1" s="799"/>
      <c r="RZD1" s="799"/>
      <c r="RZE1" s="799"/>
      <c r="RZF1" s="799"/>
      <c r="RZG1" s="799"/>
      <c r="RZH1" s="799"/>
      <c r="RZI1" s="799"/>
      <c r="RZJ1" s="799"/>
      <c r="RZK1" s="799"/>
      <c r="RZL1" s="799"/>
      <c r="RZM1" s="799"/>
      <c r="RZN1" s="799"/>
      <c r="RZO1" s="799"/>
      <c r="RZP1" s="799"/>
      <c r="RZQ1" s="799"/>
      <c r="RZR1" s="799"/>
      <c r="RZS1" s="799"/>
      <c r="RZT1" s="799"/>
      <c r="RZU1" s="799"/>
      <c r="RZV1" s="799"/>
      <c r="RZW1" s="799"/>
      <c r="RZX1" s="799"/>
      <c r="RZY1" s="799"/>
      <c r="RZZ1" s="799"/>
      <c r="SAA1" s="799"/>
      <c r="SAB1" s="799"/>
      <c r="SAC1" s="799"/>
      <c r="SAD1" s="799"/>
      <c r="SAE1" s="799"/>
      <c r="SAF1" s="799"/>
      <c r="SAG1" s="799"/>
      <c r="SAH1" s="799"/>
      <c r="SAI1" s="799"/>
      <c r="SAJ1" s="799"/>
      <c r="SAK1" s="799"/>
      <c r="SAL1" s="799"/>
      <c r="SAM1" s="799"/>
      <c r="SAN1" s="799"/>
      <c r="SAO1" s="799"/>
      <c r="SAP1" s="799"/>
      <c r="SAQ1" s="799"/>
      <c r="SAR1" s="799"/>
      <c r="SAS1" s="799"/>
      <c r="SAT1" s="799"/>
      <c r="SAU1" s="799"/>
      <c r="SAV1" s="799"/>
      <c r="SAW1" s="799"/>
      <c r="SAX1" s="799"/>
      <c r="SAY1" s="799"/>
      <c r="SAZ1" s="799"/>
      <c r="SBA1" s="799"/>
      <c r="SBB1" s="799"/>
      <c r="SBC1" s="799"/>
      <c r="SBD1" s="799"/>
      <c r="SBE1" s="799"/>
      <c r="SBF1" s="799"/>
      <c r="SBG1" s="799"/>
      <c r="SBH1" s="799"/>
      <c r="SBI1" s="799"/>
      <c r="SBJ1" s="799"/>
      <c r="SBK1" s="799"/>
      <c r="SBL1" s="799"/>
      <c r="SBM1" s="799"/>
      <c r="SBN1" s="799"/>
      <c r="SBO1" s="799"/>
      <c r="SBP1" s="799"/>
      <c r="SBQ1" s="799"/>
      <c r="SBR1" s="799"/>
      <c r="SBS1" s="799"/>
      <c r="SBT1" s="799"/>
      <c r="SBU1" s="799"/>
      <c r="SBV1" s="799"/>
      <c r="SBW1" s="799"/>
      <c r="SBX1" s="799"/>
      <c r="SBY1" s="799"/>
      <c r="SBZ1" s="799"/>
      <c r="SCA1" s="799"/>
      <c r="SCB1" s="799"/>
      <c r="SCC1" s="799"/>
      <c r="SCD1" s="799"/>
      <c r="SCE1" s="799"/>
      <c r="SCF1" s="799"/>
      <c r="SCG1" s="799"/>
      <c r="SCH1" s="799"/>
      <c r="SCI1" s="799"/>
      <c r="SCJ1" s="799"/>
      <c r="SCK1" s="799"/>
      <c r="SCL1" s="799"/>
      <c r="SCM1" s="799"/>
      <c r="SCN1" s="799"/>
      <c r="SCO1" s="799"/>
      <c r="SCP1" s="799"/>
      <c r="SCQ1" s="799"/>
      <c r="SCR1" s="799"/>
      <c r="SCS1" s="799"/>
      <c r="SCT1" s="799"/>
      <c r="SCU1" s="799"/>
      <c r="SCV1" s="799"/>
      <c r="SCW1" s="799"/>
      <c r="SCX1" s="799"/>
      <c r="SCY1" s="799"/>
      <c r="SCZ1" s="799"/>
      <c r="SDA1" s="799"/>
      <c r="SDB1" s="799"/>
      <c r="SDC1" s="799"/>
      <c r="SDD1" s="799"/>
      <c r="SDE1" s="799"/>
      <c r="SDF1" s="799"/>
      <c r="SDG1" s="799"/>
      <c r="SDH1" s="799"/>
      <c r="SDI1" s="799"/>
      <c r="SDJ1" s="799"/>
      <c r="SDK1" s="799"/>
      <c r="SDL1" s="799"/>
      <c r="SDM1" s="799"/>
      <c r="SDN1" s="799"/>
      <c r="SDO1" s="799"/>
      <c r="SDP1" s="799"/>
      <c r="SDQ1" s="799"/>
      <c r="SDR1" s="799"/>
      <c r="SDS1" s="799"/>
      <c r="SDT1" s="799"/>
      <c r="SDU1" s="799"/>
      <c r="SDV1" s="799"/>
      <c r="SDW1" s="799"/>
      <c r="SDX1" s="799"/>
      <c r="SDY1" s="799"/>
      <c r="SDZ1" s="799"/>
      <c r="SEA1" s="799"/>
      <c r="SEB1" s="799"/>
      <c r="SEC1" s="799"/>
      <c r="SED1" s="799"/>
      <c r="SEE1" s="799"/>
      <c r="SEF1" s="799"/>
      <c r="SEG1" s="799"/>
      <c r="SEH1" s="799"/>
      <c r="SEI1" s="799"/>
      <c r="SEJ1" s="799"/>
      <c r="SEK1" s="799"/>
      <c r="SEL1" s="799"/>
      <c r="SEM1" s="799"/>
      <c r="SEN1" s="799"/>
      <c r="SEO1" s="799"/>
      <c r="SEP1" s="799"/>
      <c r="SEQ1" s="799"/>
      <c r="SER1" s="799"/>
      <c r="SES1" s="799"/>
      <c r="SET1" s="799"/>
      <c r="SEU1" s="799"/>
      <c r="SEV1" s="799"/>
      <c r="SEW1" s="799"/>
      <c r="SEX1" s="799"/>
      <c r="SEY1" s="799"/>
      <c r="SEZ1" s="799"/>
      <c r="SFA1" s="799"/>
      <c r="SFB1" s="799"/>
      <c r="SFC1" s="799"/>
      <c r="SFD1" s="799"/>
      <c r="SFE1" s="799"/>
      <c r="SFF1" s="799"/>
      <c r="SFG1" s="799"/>
      <c r="SFH1" s="799"/>
      <c r="SFI1" s="799"/>
      <c r="SFJ1" s="799"/>
      <c r="SFK1" s="799"/>
      <c r="SFL1" s="799"/>
      <c r="SFM1" s="799"/>
      <c r="SFN1" s="799"/>
      <c r="SFO1" s="799"/>
      <c r="SFP1" s="799"/>
      <c r="SFQ1" s="799"/>
      <c r="SFR1" s="799"/>
      <c r="SFS1" s="799"/>
      <c r="SFT1" s="799"/>
      <c r="SFU1" s="799"/>
      <c r="SFV1" s="799"/>
      <c r="SFW1" s="799"/>
      <c r="SFX1" s="799"/>
      <c r="SFY1" s="799"/>
      <c r="SFZ1" s="799"/>
      <c r="SGA1" s="799"/>
      <c r="SGB1" s="799"/>
      <c r="SGC1" s="799"/>
      <c r="SGD1" s="799"/>
      <c r="SGE1" s="799"/>
      <c r="SGF1" s="799"/>
      <c r="SGG1" s="799"/>
      <c r="SGH1" s="799"/>
      <c r="SGI1" s="799"/>
      <c r="SGJ1" s="799"/>
      <c r="SGK1" s="799"/>
      <c r="SGL1" s="799"/>
      <c r="SGM1" s="799"/>
      <c r="SGN1" s="799"/>
      <c r="SGO1" s="799"/>
      <c r="SGP1" s="799"/>
      <c r="SGQ1" s="799"/>
      <c r="SGR1" s="799"/>
      <c r="SGS1" s="799"/>
      <c r="SGT1" s="799"/>
      <c r="SGU1" s="799"/>
      <c r="SGV1" s="799"/>
      <c r="SGW1" s="799"/>
      <c r="SGX1" s="799"/>
      <c r="SGY1" s="799"/>
      <c r="SGZ1" s="799"/>
      <c r="SHA1" s="799"/>
      <c r="SHB1" s="799"/>
      <c r="SHC1" s="799"/>
      <c r="SHD1" s="799"/>
      <c r="SHE1" s="799"/>
      <c r="SHF1" s="799"/>
      <c r="SHG1" s="799"/>
      <c r="SHH1" s="799"/>
      <c r="SHI1" s="799"/>
      <c r="SHJ1" s="799"/>
      <c r="SHK1" s="799"/>
      <c r="SHL1" s="799"/>
      <c r="SHM1" s="799"/>
      <c r="SHN1" s="799"/>
      <c r="SHO1" s="799"/>
      <c r="SHP1" s="799"/>
      <c r="SHQ1" s="799"/>
      <c r="SHR1" s="799"/>
      <c r="SHS1" s="799"/>
      <c r="SHT1" s="799"/>
      <c r="SHU1" s="799"/>
      <c r="SHV1" s="799"/>
      <c r="SHW1" s="799"/>
      <c r="SHX1" s="799"/>
      <c r="SHY1" s="799"/>
      <c r="SHZ1" s="799"/>
      <c r="SIA1" s="799"/>
      <c r="SIB1" s="799"/>
      <c r="SIC1" s="799"/>
      <c r="SID1" s="799"/>
      <c r="SIE1" s="799"/>
      <c r="SIF1" s="799"/>
      <c r="SIG1" s="799"/>
      <c r="SIH1" s="799"/>
      <c r="SII1" s="799"/>
      <c r="SIJ1" s="799"/>
      <c r="SIK1" s="799"/>
      <c r="SIL1" s="799"/>
      <c r="SIM1" s="799"/>
      <c r="SIN1" s="799"/>
      <c r="SIO1" s="799"/>
      <c r="SIP1" s="799"/>
      <c r="SIQ1" s="799"/>
      <c r="SIR1" s="799"/>
      <c r="SIS1" s="799"/>
      <c r="SIT1" s="799"/>
      <c r="SIU1" s="799"/>
      <c r="SIV1" s="799"/>
      <c r="SIW1" s="799"/>
      <c r="SIX1" s="799"/>
      <c r="SIY1" s="799"/>
      <c r="SIZ1" s="799"/>
      <c r="SJA1" s="799"/>
      <c r="SJB1" s="799"/>
      <c r="SJC1" s="799"/>
      <c r="SJD1" s="799"/>
      <c r="SJE1" s="799"/>
      <c r="SJF1" s="799"/>
      <c r="SJG1" s="799"/>
      <c r="SJH1" s="799"/>
      <c r="SJI1" s="799"/>
      <c r="SJJ1" s="799"/>
      <c r="SJK1" s="799"/>
      <c r="SJL1" s="799"/>
      <c r="SJM1" s="799"/>
      <c r="SJN1" s="799"/>
      <c r="SJO1" s="799"/>
      <c r="SJP1" s="799"/>
      <c r="SJQ1" s="799"/>
      <c r="SJR1" s="799"/>
      <c r="SJS1" s="799"/>
      <c r="SJT1" s="799"/>
      <c r="SJU1" s="799"/>
      <c r="SJV1" s="799"/>
      <c r="SJW1" s="799"/>
      <c r="SJX1" s="799"/>
      <c r="SJY1" s="799"/>
      <c r="SJZ1" s="799"/>
      <c r="SKA1" s="799"/>
      <c r="SKB1" s="799"/>
      <c r="SKC1" s="799"/>
      <c r="SKD1" s="799"/>
      <c r="SKE1" s="799"/>
      <c r="SKF1" s="799"/>
      <c r="SKG1" s="799"/>
      <c r="SKH1" s="799"/>
      <c r="SKI1" s="799"/>
      <c r="SKJ1" s="799"/>
      <c r="SKK1" s="799"/>
      <c r="SKL1" s="799"/>
      <c r="SKM1" s="799"/>
      <c r="SKN1" s="799"/>
      <c r="SKO1" s="799"/>
      <c r="SKP1" s="799"/>
      <c r="SKQ1" s="799"/>
      <c r="SKR1" s="799"/>
      <c r="SKS1" s="799"/>
      <c r="SKT1" s="799"/>
      <c r="SKU1" s="799"/>
      <c r="SKV1" s="799"/>
      <c r="SKW1" s="799"/>
      <c r="SKX1" s="799"/>
      <c r="SKY1" s="799"/>
      <c r="SKZ1" s="799"/>
      <c r="SLA1" s="799"/>
      <c r="SLB1" s="799"/>
      <c r="SLC1" s="799"/>
      <c r="SLD1" s="799"/>
      <c r="SLE1" s="799"/>
      <c r="SLF1" s="799"/>
      <c r="SLG1" s="799"/>
      <c r="SLH1" s="799"/>
      <c r="SLI1" s="799"/>
      <c r="SLJ1" s="799"/>
      <c r="SLK1" s="799"/>
      <c r="SLL1" s="799"/>
      <c r="SLM1" s="799"/>
      <c r="SLN1" s="799"/>
      <c r="SLO1" s="799"/>
      <c r="SLP1" s="799"/>
      <c r="SLQ1" s="799"/>
      <c r="SLR1" s="799"/>
      <c r="SLS1" s="799"/>
      <c r="SLT1" s="799"/>
      <c r="SLU1" s="799"/>
      <c r="SLV1" s="799"/>
      <c r="SLW1" s="799"/>
      <c r="SLX1" s="799"/>
      <c r="SLY1" s="799"/>
      <c r="SLZ1" s="799"/>
      <c r="SMA1" s="799"/>
      <c r="SMB1" s="799"/>
      <c r="SMC1" s="799"/>
      <c r="SMD1" s="799"/>
      <c r="SME1" s="799"/>
      <c r="SMF1" s="799"/>
      <c r="SMG1" s="799"/>
      <c r="SMH1" s="799"/>
      <c r="SMI1" s="799"/>
      <c r="SMJ1" s="799"/>
      <c r="SMK1" s="799"/>
      <c r="SML1" s="799"/>
      <c r="SMM1" s="799"/>
      <c r="SMN1" s="799"/>
      <c r="SMO1" s="799"/>
      <c r="SMP1" s="799"/>
      <c r="SMQ1" s="799"/>
      <c r="SMR1" s="799"/>
      <c r="SMS1" s="799"/>
      <c r="SMT1" s="799"/>
      <c r="SMU1" s="799"/>
      <c r="SMV1" s="799"/>
      <c r="SMW1" s="799"/>
      <c r="SMX1" s="799"/>
      <c r="SMY1" s="799"/>
      <c r="SMZ1" s="799"/>
      <c r="SNA1" s="799"/>
      <c r="SNB1" s="799"/>
      <c r="SNC1" s="799"/>
      <c r="SND1" s="799"/>
      <c r="SNE1" s="799"/>
      <c r="SNF1" s="799"/>
      <c r="SNG1" s="799"/>
      <c r="SNH1" s="799"/>
      <c r="SNI1" s="799"/>
      <c r="SNJ1" s="799"/>
      <c r="SNK1" s="799"/>
      <c r="SNL1" s="799"/>
      <c r="SNM1" s="799"/>
      <c r="SNN1" s="799"/>
      <c r="SNO1" s="799"/>
      <c r="SNP1" s="799"/>
      <c r="SNQ1" s="799"/>
      <c r="SNR1" s="799"/>
      <c r="SNS1" s="799"/>
      <c r="SNT1" s="799"/>
      <c r="SNU1" s="799"/>
      <c r="SNV1" s="799"/>
      <c r="SNW1" s="799"/>
      <c r="SNX1" s="799"/>
      <c r="SNY1" s="799"/>
      <c r="SNZ1" s="799"/>
      <c r="SOA1" s="799"/>
      <c r="SOB1" s="799"/>
      <c r="SOC1" s="799"/>
      <c r="SOD1" s="799"/>
      <c r="SOE1" s="799"/>
      <c r="SOF1" s="799"/>
      <c r="SOG1" s="799"/>
      <c r="SOH1" s="799"/>
      <c r="SOI1" s="799"/>
      <c r="SOJ1" s="799"/>
      <c r="SOK1" s="799"/>
      <c r="SOL1" s="799"/>
      <c r="SOM1" s="799"/>
      <c r="SON1" s="799"/>
      <c r="SOO1" s="799"/>
      <c r="SOP1" s="799"/>
      <c r="SOQ1" s="799"/>
      <c r="SOR1" s="799"/>
      <c r="SOS1" s="799"/>
      <c r="SOT1" s="799"/>
      <c r="SOU1" s="799"/>
      <c r="SOV1" s="799"/>
      <c r="SOW1" s="799"/>
      <c r="SOX1" s="799"/>
      <c r="SOY1" s="799"/>
      <c r="SOZ1" s="799"/>
      <c r="SPA1" s="799"/>
      <c r="SPB1" s="799"/>
      <c r="SPC1" s="799"/>
      <c r="SPD1" s="799"/>
      <c r="SPE1" s="799"/>
      <c r="SPF1" s="799"/>
      <c r="SPG1" s="799"/>
      <c r="SPH1" s="799"/>
      <c r="SPI1" s="799"/>
      <c r="SPJ1" s="799"/>
      <c r="SPK1" s="799"/>
      <c r="SPL1" s="799"/>
      <c r="SPM1" s="799"/>
      <c r="SPN1" s="799"/>
      <c r="SPO1" s="799"/>
      <c r="SPP1" s="799"/>
      <c r="SPQ1" s="799"/>
      <c r="SPR1" s="799"/>
      <c r="SPS1" s="799"/>
      <c r="SPT1" s="799"/>
      <c r="SPU1" s="799"/>
      <c r="SPV1" s="799"/>
      <c r="SPW1" s="799"/>
      <c r="SPX1" s="799"/>
      <c r="SPY1" s="799"/>
      <c r="SPZ1" s="799"/>
      <c r="SQA1" s="799"/>
      <c r="SQB1" s="799"/>
      <c r="SQC1" s="799"/>
      <c r="SQD1" s="799"/>
      <c r="SQE1" s="799"/>
      <c r="SQF1" s="799"/>
      <c r="SQG1" s="799"/>
      <c r="SQH1" s="799"/>
      <c r="SQI1" s="799"/>
      <c r="SQJ1" s="799"/>
      <c r="SQK1" s="799"/>
      <c r="SQL1" s="799"/>
      <c r="SQM1" s="799"/>
      <c r="SQN1" s="799"/>
      <c r="SQO1" s="799"/>
      <c r="SQP1" s="799"/>
      <c r="SQQ1" s="799"/>
      <c r="SQR1" s="799"/>
      <c r="SQS1" s="799"/>
      <c r="SQT1" s="799"/>
      <c r="SQU1" s="799"/>
      <c r="SQV1" s="799"/>
      <c r="SQW1" s="799"/>
      <c r="SQX1" s="799"/>
      <c r="SQY1" s="799"/>
      <c r="SQZ1" s="799"/>
      <c r="SRA1" s="799"/>
      <c r="SRB1" s="799"/>
      <c r="SRC1" s="799"/>
      <c r="SRD1" s="799"/>
      <c r="SRE1" s="799"/>
      <c r="SRF1" s="799"/>
      <c r="SRG1" s="799"/>
      <c r="SRH1" s="799"/>
      <c r="SRI1" s="799"/>
      <c r="SRJ1" s="799"/>
      <c r="SRK1" s="799"/>
      <c r="SRL1" s="799"/>
      <c r="SRM1" s="799"/>
      <c r="SRN1" s="799"/>
      <c r="SRO1" s="799"/>
      <c r="SRP1" s="799"/>
      <c r="SRQ1" s="799"/>
      <c r="SRR1" s="799"/>
      <c r="SRS1" s="799"/>
      <c r="SRT1" s="799"/>
      <c r="SRU1" s="799"/>
      <c r="SRV1" s="799"/>
      <c r="SRW1" s="799"/>
      <c r="SRX1" s="799"/>
      <c r="SRY1" s="799"/>
      <c r="SRZ1" s="799"/>
      <c r="SSA1" s="799"/>
      <c r="SSB1" s="799"/>
      <c r="SSC1" s="799"/>
      <c r="SSD1" s="799"/>
      <c r="SSE1" s="799"/>
      <c r="SSF1" s="799"/>
      <c r="SSG1" s="799"/>
      <c r="SSH1" s="799"/>
      <c r="SSI1" s="799"/>
      <c r="SSJ1" s="799"/>
      <c r="SSK1" s="799"/>
      <c r="SSL1" s="799"/>
      <c r="SSM1" s="799"/>
      <c r="SSN1" s="799"/>
      <c r="SSO1" s="799"/>
      <c r="SSP1" s="799"/>
      <c r="SSQ1" s="799"/>
      <c r="SSR1" s="799"/>
      <c r="SSS1" s="799"/>
      <c r="SST1" s="799"/>
      <c r="SSU1" s="799"/>
      <c r="SSV1" s="799"/>
      <c r="SSW1" s="799"/>
      <c r="SSX1" s="799"/>
      <c r="SSY1" s="799"/>
      <c r="SSZ1" s="799"/>
      <c r="STA1" s="799"/>
      <c r="STB1" s="799"/>
      <c r="STC1" s="799"/>
      <c r="STD1" s="799"/>
      <c r="STE1" s="799"/>
      <c r="STF1" s="799"/>
      <c r="STG1" s="799"/>
      <c r="STH1" s="799"/>
      <c r="STI1" s="799"/>
      <c r="STJ1" s="799"/>
      <c r="STK1" s="799"/>
      <c r="STL1" s="799"/>
      <c r="STM1" s="799"/>
      <c r="STN1" s="799"/>
      <c r="STO1" s="799"/>
      <c r="STP1" s="799"/>
      <c r="STQ1" s="799"/>
      <c r="STR1" s="799"/>
      <c r="STS1" s="799"/>
      <c r="STT1" s="799"/>
      <c r="STU1" s="799"/>
      <c r="STV1" s="799"/>
      <c r="STW1" s="799"/>
      <c r="STX1" s="799"/>
      <c r="STY1" s="799"/>
      <c r="STZ1" s="799"/>
      <c r="SUA1" s="799"/>
      <c r="SUB1" s="799"/>
      <c r="SUC1" s="799"/>
      <c r="SUD1" s="799"/>
      <c r="SUE1" s="799"/>
      <c r="SUF1" s="799"/>
      <c r="SUG1" s="799"/>
      <c r="SUH1" s="799"/>
      <c r="SUI1" s="799"/>
      <c r="SUJ1" s="799"/>
      <c r="SUK1" s="799"/>
      <c r="SUL1" s="799"/>
      <c r="SUM1" s="799"/>
      <c r="SUN1" s="799"/>
      <c r="SUO1" s="799"/>
      <c r="SUP1" s="799"/>
      <c r="SUQ1" s="799"/>
      <c r="SUR1" s="799"/>
      <c r="SUS1" s="799"/>
      <c r="SUT1" s="799"/>
      <c r="SUU1" s="799"/>
      <c r="SUV1" s="799"/>
      <c r="SUW1" s="799"/>
      <c r="SUX1" s="799"/>
      <c r="SUY1" s="799"/>
      <c r="SUZ1" s="799"/>
      <c r="SVA1" s="799"/>
      <c r="SVB1" s="799"/>
      <c r="SVC1" s="799"/>
      <c r="SVD1" s="799"/>
      <c r="SVE1" s="799"/>
      <c r="SVF1" s="799"/>
      <c r="SVG1" s="799"/>
      <c r="SVH1" s="799"/>
      <c r="SVI1" s="799"/>
      <c r="SVJ1" s="799"/>
      <c r="SVK1" s="799"/>
      <c r="SVL1" s="799"/>
      <c r="SVM1" s="799"/>
      <c r="SVN1" s="799"/>
      <c r="SVO1" s="799"/>
      <c r="SVP1" s="799"/>
      <c r="SVQ1" s="799"/>
      <c r="SVR1" s="799"/>
      <c r="SVS1" s="799"/>
      <c r="SVT1" s="799"/>
      <c r="SVU1" s="799"/>
      <c r="SVV1" s="799"/>
      <c r="SVW1" s="799"/>
      <c r="SVX1" s="799"/>
      <c r="SVY1" s="799"/>
      <c r="SVZ1" s="799"/>
      <c r="SWA1" s="799"/>
      <c r="SWB1" s="799"/>
      <c r="SWC1" s="799"/>
      <c r="SWD1" s="799"/>
      <c r="SWE1" s="799"/>
      <c r="SWF1" s="799"/>
      <c r="SWG1" s="799"/>
      <c r="SWH1" s="799"/>
      <c r="SWI1" s="799"/>
      <c r="SWJ1" s="799"/>
      <c r="SWK1" s="799"/>
      <c r="SWL1" s="799"/>
      <c r="SWM1" s="799"/>
      <c r="SWN1" s="799"/>
      <c r="SWO1" s="799"/>
      <c r="SWP1" s="799"/>
      <c r="SWQ1" s="799"/>
      <c r="SWR1" s="799"/>
      <c r="SWS1" s="799"/>
      <c r="SWT1" s="799"/>
      <c r="SWU1" s="799"/>
      <c r="SWV1" s="799"/>
      <c r="SWW1" s="799"/>
      <c r="SWX1" s="799"/>
      <c r="SWY1" s="799"/>
      <c r="SWZ1" s="799"/>
      <c r="SXA1" s="799"/>
      <c r="SXB1" s="799"/>
      <c r="SXC1" s="799"/>
      <c r="SXD1" s="799"/>
      <c r="SXE1" s="799"/>
      <c r="SXF1" s="799"/>
      <c r="SXG1" s="799"/>
      <c r="SXH1" s="799"/>
      <c r="SXI1" s="799"/>
      <c r="SXJ1" s="799"/>
      <c r="SXK1" s="799"/>
      <c r="SXL1" s="799"/>
      <c r="SXM1" s="799"/>
      <c r="SXN1" s="799"/>
      <c r="SXO1" s="799"/>
      <c r="SXP1" s="799"/>
      <c r="SXQ1" s="799"/>
      <c r="SXR1" s="799"/>
      <c r="SXS1" s="799"/>
      <c r="SXT1" s="799"/>
      <c r="SXU1" s="799"/>
      <c r="SXV1" s="799"/>
      <c r="SXW1" s="799"/>
      <c r="SXX1" s="799"/>
      <c r="SXY1" s="799"/>
      <c r="SXZ1" s="799"/>
      <c r="SYA1" s="799"/>
      <c r="SYB1" s="799"/>
      <c r="SYC1" s="799"/>
      <c r="SYD1" s="799"/>
      <c r="SYE1" s="799"/>
      <c r="SYF1" s="799"/>
      <c r="SYG1" s="799"/>
      <c r="SYH1" s="799"/>
      <c r="SYI1" s="799"/>
      <c r="SYJ1" s="799"/>
      <c r="SYK1" s="799"/>
      <c r="SYL1" s="799"/>
      <c r="SYM1" s="799"/>
      <c r="SYN1" s="799"/>
      <c r="SYO1" s="799"/>
      <c r="SYP1" s="799"/>
      <c r="SYQ1" s="799"/>
      <c r="SYR1" s="799"/>
      <c r="SYS1" s="799"/>
      <c r="SYT1" s="799"/>
      <c r="SYU1" s="799"/>
      <c r="SYV1" s="799"/>
      <c r="SYW1" s="799"/>
      <c r="SYX1" s="799"/>
      <c r="SYY1" s="799"/>
      <c r="SYZ1" s="799"/>
      <c r="SZA1" s="799"/>
      <c r="SZB1" s="799"/>
      <c r="SZC1" s="799"/>
      <c r="SZD1" s="799"/>
      <c r="SZE1" s="799"/>
      <c r="SZF1" s="799"/>
      <c r="SZG1" s="799"/>
      <c r="SZH1" s="799"/>
      <c r="SZI1" s="799"/>
      <c r="SZJ1" s="799"/>
      <c r="SZK1" s="799"/>
      <c r="SZL1" s="799"/>
      <c r="SZM1" s="799"/>
      <c r="SZN1" s="799"/>
      <c r="SZO1" s="799"/>
      <c r="SZP1" s="799"/>
      <c r="SZQ1" s="799"/>
      <c r="SZR1" s="799"/>
      <c r="SZS1" s="799"/>
      <c r="SZT1" s="799"/>
      <c r="SZU1" s="799"/>
      <c r="SZV1" s="799"/>
      <c r="SZW1" s="799"/>
      <c r="SZX1" s="799"/>
      <c r="SZY1" s="799"/>
      <c r="SZZ1" s="799"/>
      <c r="TAA1" s="799"/>
      <c r="TAB1" s="799"/>
      <c r="TAC1" s="799"/>
      <c r="TAD1" s="799"/>
      <c r="TAE1" s="799"/>
      <c r="TAF1" s="799"/>
      <c r="TAG1" s="799"/>
      <c r="TAH1" s="799"/>
      <c r="TAI1" s="799"/>
      <c r="TAJ1" s="799"/>
      <c r="TAK1" s="799"/>
      <c r="TAL1" s="799"/>
      <c r="TAM1" s="799"/>
      <c r="TAN1" s="799"/>
      <c r="TAO1" s="799"/>
      <c r="TAP1" s="799"/>
      <c r="TAQ1" s="799"/>
      <c r="TAR1" s="799"/>
      <c r="TAS1" s="799"/>
      <c r="TAT1" s="799"/>
      <c r="TAU1" s="799"/>
      <c r="TAV1" s="799"/>
      <c r="TAW1" s="799"/>
      <c r="TAX1" s="799"/>
      <c r="TAY1" s="799"/>
      <c r="TAZ1" s="799"/>
      <c r="TBA1" s="799"/>
      <c r="TBB1" s="799"/>
      <c r="TBC1" s="799"/>
      <c r="TBD1" s="799"/>
      <c r="TBE1" s="799"/>
      <c r="TBF1" s="799"/>
      <c r="TBG1" s="799"/>
      <c r="TBH1" s="799"/>
      <c r="TBI1" s="799"/>
      <c r="TBJ1" s="799"/>
      <c r="TBK1" s="799"/>
      <c r="TBL1" s="799"/>
      <c r="TBM1" s="799"/>
      <c r="TBN1" s="799"/>
      <c r="TBO1" s="799"/>
      <c r="TBP1" s="799"/>
      <c r="TBQ1" s="799"/>
      <c r="TBR1" s="799"/>
      <c r="TBS1" s="799"/>
      <c r="TBT1" s="799"/>
      <c r="TBU1" s="799"/>
      <c r="TBV1" s="799"/>
      <c r="TBW1" s="799"/>
      <c r="TBX1" s="799"/>
      <c r="TBY1" s="799"/>
      <c r="TBZ1" s="799"/>
      <c r="TCA1" s="799"/>
      <c r="TCB1" s="799"/>
      <c r="TCC1" s="799"/>
      <c r="TCD1" s="799"/>
      <c r="TCE1" s="799"/>
      <c r="TCF1" s="799"/>
      <c r="TCG1" s="799"/>
      <c r="TCH1" s="799"/>
      <c r="TCI1" s="799"/>
      <c r="TCJ1" s="799"/>
      <c r="TCK1" s="799"/>
      <c r="TCL1" s="799"/>
      <c r="TCM1" s="799"/>
      <c r="TCN1" s="799"/>
      <c r="TCO1" s="799"/>
      <c r="TCP1" s="799"/>
      <c r="TCQ1" s="799"/>
      <c r="TCR1" s="799"/>
      <c r="TCS1" s="799"/>
      <c r="TCT1" s="799"/>
      <c r="TCU1" s="799"/>
      <c r="TCV1" s="799"/>
      <c r="TCW1" s="799"/>
      <c r="TCX1" s="799"/>
      <c r="TCY1" s="799"/>
      <c r="TCZ1" s="799"/>
      <c r="TDA1" s="799"/>
      <c r="TDB1" s="799"/>
      <c r="TDC1" s="799"/>
      <c r="TDD1" s="799"/>
      <c r="TDE1" s="799"/>
      <c r="TDF1" s="799"/>
      <c r="TDG1" s="799"/>
      <c r="TDH1" s="799"/>
      <c r="TDI1" s="799"/>
      <c r="TDJ1" s="799"/>
      <c r="TDK1" s="799"/>
      <c r="TDL1" s="799"/>
      <c r="TDM1" s="799"/>
      <c r="TDN1" s="799"/>
      <c r="TDO1" s="799"/>
      <c r="TDP1" s="799"/>
      <c r="TDQ1" s="799"/>
      <c r="TDR1" s="799"/>
      <c r="TDS1" s="799"/>
      <c r="TDT1" s="799"/>
      <c r="TDU1" s="799"/>
      <c r="TDV1" s="799"/>
      <c r="TDW1" s="799"/>
      <c r="TDX1" s="799"/>
      <c r="TDY1" s="799"/>
      <c r="TDZ1" s="799"/>
      <c r="TEA1" s="799"/>
      <c r="TEB1" s="799"/>
      <c r="TEC1" s="799"/>
      <c r="TED1" s="799"/>
      <c r="TEE1" s="799"/>
      <c r="TEF1" s="799"/>
      <c r="TEG1" s="799"/>
      <c r="TEH1" s="799"/>
      <c r="TEI1" s="799"/>
      <c r="TEJ1" s="799"/>
      <c r="TEK1" s="799"/>
      <c r="TEL1" s="799"/>
      <c r="TEM1" s="799"/>
      <c r="TEN1" s="799"/>
      <c r="TEO1" s="799"/>
      <c r="TEP1" s="799"/>
      <c r="TEQ1" s="799"/>
      <c r="TER1" s="799"/>
      <c r="TES1" s="799"/>
      <c r="TET1" s="799"/>
      <c r="TEU1" s="799"/>
      <c r="TEV1" s="799"/>
      <c r="TEW1" s="799"/>
      <c r="TEX1" s="799"/>
      <c r="TEY1" s="799"/>
      <c r="TEZ1" s="799"/>
      <c r="TFA1" s="799"/>
      <c r="TFB1" s="799"/>
      <c r="TFC1" s="799"/>
      <c r="TFD1" s="799"/>
      <c r="TFE1" s="799"/>
      <c r="TFF1" s="799"/>
      <c r="TFG1" s="799"/>
      <c r="TFH1" s="799"/>
      <c r="TFI1" s="799"/>
      <c r="TFJ1" s="799"/>
      <c r="TFK1" s="799"/>
      <c r="TFL1" s="799"/>
      <c r="TFM1" s="799"/>
      <c r="TFN1" s="799"/>
      <c r="TFO1" s="799"/>
      <c r="TFP1" s="799"/>
      <c r="TFQ1" s="799"/>
      <c r="TFR1" s="799"/>
      <c r="TFS1" s="799"/>
      <c r="TFT1" s="799"/>
      <c r="TFU1" s="799"/>
      <c r="TFV1" s="799"/>
      <c r="TFW1" s="799"/>
      <c r="TFX1" s="799"/>
      <c r="TFY1" s="799"/>
      <c r="TFZ1" s="799"/>
      <c r="TGA1" s="799"/>
      <c r="TGB1" s="799"/>
      <c r="TGC1" s="799"/>
      <c r="TGD1" s="799"/>
      <c r="TGE1" s="799"/>
      <c r="TGF1" s="799"/>
      <c r="TGG1" s="799"/>
      <c r="TGH1" s="799"/>
      <c r="TGI1" s="799"/>
      <c r="TGJ1" s="799"/>
      <c r="TGK1" s="799"/>
      <c r="TGL1" s="799"/>
      <c r="TGM1" s="799"/>
      <c r="TGN1" s="799"/>
      <c r="TGO1" s="799"/>
      <c r="TGP1" s="799"/>
      <c r="TGQ1" s="799"/>
      <c r="TGR1" s="799"/>
      <c r="TGS1" s="799"/>
      <c r="TGT1" s="799"/>
      <c r="TGU1" s="799"/>
      <c r="TGV1" s="799"/>
      <c r="TGW1" s="799"/>
      <c r="TGX1" s="799"/>
      <c r="TGY1" s="799"/>
      <c r="TGZ1" s="799"/>
      <c r="THA1" s="799"/>
      <c r="THB1" s="799"/>
      <c r="THC1" s="799"/>
      <c r="THD1" s="799"/>
      <c r="THE1" s="799"/>
      <c r="THF1" s="799"/>
      <c r="THG1" s="799"/>
      <c r="THH1" s="799"/>
      <c r="THI1" s="799"/>
      <c r="THJ1" s="799"/>
      <c r="THK1" s="799"/>
      <c r="THL1" s="799"/>
      <c r="THM1" s="799"/>
      <c r="THN1" s="799"/>
      <c r="THO1" s="799"/>
      <c r="THP1" s="799"/>
      <c r="THQ1" s="799"/>
      <c r="THR1" s="799"/>
      <c r="THS1" s="799"/>
      <c r="THT1" s="799"/>
      <c r="THU1" s="799"/>
      <c r="THV1" s="799"/>
      <c r="THW1" s="799"/>
      <c r="THX1" s="799"/>
      <c r="THY1" s="799"/>
      <c r="THZ1" s="799"/>
      <c r="TIA1" s="799"/>
      <c r="TIB1" s="799"/>
      <c r="TIC1" s="799"/>
      <c r="TID1" s="799"/>
      <c r="TIE1" s="799"/>
      <c r="TIF1" s="799"/>
      <c r="TIG1" s="799"/>
      <c r="TIH1" s="799"/>
      <c r="TII1" s="799"/>
      <c r="TIJ1" s="799"/>
      <c r="TIK1" s="799"/>
      <c r="TIL1" s="799"/>
      <c r="TIM1" s="799"/>
      <c r="TIN1" s="799"/>
      <c r="TIO1" s="799"/>
      <c r="TIP1" s="799"/>
      <c r="TIQ1" s="799"/>
      <c r="TIR1" s="799"/>
      <c r="TIS1" s="799"/>
      <c r="TIT1" s="799"/>
      <c r="TIU1" s="799"/>
      <c r="TIV1" s="799"/>
      <c r="TIW1" s="799"/>
      <c r="TIX1" s="799"/>
      <c r="TIY1" s="799"/>
      <c r="TIZ1" s="799"/>
      <c r="TJA1" s="799"/>
      <c r="TJB1" s="799"/>
      <c r="TJC1" s="799"/>
      <c r="TJD1" s="799"/>
      <c r="TJE1" s="799"/>
      <c r="TJF1" s="799"/>
      <c r="TJG1" s="799"/>
      <c r="TJH1" s="799"/>
      <c r="TJI1" s="799"/>
      <c r="TJJ1" s="799"/>
      <c r="TJK1" s="799"/>
      <c r="TJL1" s="799"/>
      <c r="TJM1" s="799"/>
      <c r="TJN1" s="799"/>
      <c r="TJO1" s="799"/>
      <c r="TJP1" s="799"/>
      <c r="TJQ1" s="799"/>
      <c r="TJR1" s="799"/>
      <c r="TJS1" s="799"/>
      <c r="TJT1" s="799"/>
      <c r="TJU1" s="799"/>
      <c r="TJV1" s="799"/>
      <c r="TJW1" s="799"/>
      <c r="TJX1" s="799"/>
      <c r="TJY1" s="799"/>
      <c r="TJZ1" s="799"/>
      <c r="TKA1" s="799"/>
      <c r="TKB1" s="799"/>
      <c r="TKC1" s="799"/>
      <c r="TKD1" s="799"/>
      <c r="TKE1" s="799"/>
      <c r="TKF1" s="799"/>
      <c r="TKG1" s="799"/>
      <c r="TKH1" s="799"/>
      <c r="TKI1" s="799"/>
      <c r="TKJ1" s="799"/>
      <c r="TKK1" s="799"/>
      <c r="TKL1" s="799"/>
      <c r="TKM1" s="799"/>
      <c r="TKN1" s="799"/>
      <c r="TKO1" s="799"/>
      <c r="TKP1" s="799"/>
      <c r="TKQ1" s="799"/>
      <c r="TKR1" s="799"/>
      <c r="TKS1" s="799"/>
      <c r="TKT1" s="799"/>
      <c r="TKU1" s="799"/>
      <c r="TKV1" s="799"/>
      <c r="TKW1" s="799"/>
      <c r="TKX1" s="799"/>
      <c r="TKY1" s="799"/>
      <c r="TKZ1" s="799"/>
      <c r="TLA1" s="799"/>
      <c r="TLB1" s="799"/>
      <c r="TLC1" s="799"/>
      <c r="TLD1" s="799"/>
      <c r="TLE1" s="799"/>
      <c r="TLF1" s="799"/>
      <c r="TLG1" s="799"/>
      <c r="TLH1" s="799"/>
      <c r="TLI1" s="799"/>
      <c r="TLJ1" s="799"/>
      <c r="TLK1" s="799"/>
      <c r="TLL1" s="799"/>
      <c r="TLM1" s="799"/>
      <c r="TLN1" s="799"/>
      <c r="TLO1" s="799"/>
      <c r="TLP1" s="799"/>
      <c r="TLQ1" s="799"/>
      <c r="TLR1" s="799"/>
      <c r="TLS1" s="799"/>
      <c r="TLT1" s="799"/>
      <c r="TLU1" s="799"/>
      <c r="TLV1" s="799"/>
      <c r="TLW1" s="799"/>
      <c r="TLX1" s="799"/>
      <c r="TLY1" s="799"/>
      <c r="TLZ1" s="799"/>
      <c r="TMA1" s="799"/>
      <c r="TMB1" s="799"/>
      <c r="TMC1" s="799"/>
      <c r="TMD1" s="799"/>
      <c r="TME1" s="799"/>
      <c r="TMF1" s="799"/>
      <c r="TMG1" s="799"/>
      <c r="TMH1" s="799"/>
      <c r="TMI1" s="799"/>
      <c r="TMJ1" s="799"/>
      <c r="TMK1" s="799"/>
      <c r="TML1" s="799"/>
      <c r="TMM1" s="799"/>
      <c r="TMN1" s="799"/>
      <c r="TMO1" s="799"/>
      <c r="TMP1" s="799"/>
      <c r="TMQ1" s="799"/>
      <c r="TMR1" s="799"/>
      <c r="TMS1" s="799"/>
      <c r="TMT1" s="799"/>
      <c r="TMU1" s="799"/>
      <c r="TMV1" s="799"/>
      <c r="TMW1" s="799"/>
      <c r="TMX1" s="799"/>
      <c r="TMY1" s="799"/>
      <c r="TMZ1" s="799"/>
      <c r="TNA1" s="799"/>
      <c r="TNB1" s="799"/>
      <c r="TNC1" s="799"/>
      <c r="TND1" s="799"/>
      <c r="TNE1" s="799"/>
      <c r="TNF1" s="799"/>
      <c r="TNG1" s="799"/>
      <c r="TNH1" s="799"/>
      <c r="TNI1" s="799"/>
      <c r="TNJ1" s="799"/>
      <c r="TNK1" s="799"/>
      <c r="TNL1" s="799"/>
      <c r="TNM1" s="799"/>
      <c r="TNN1" s="799"/>
      <c r="TNO1" s="799"/>
      <c r="TNP1" s="799"/>
      <c r="TNQ1" s="799"/>
      <c r="TNR1" s="799"/>
      <c r="TNS1" s="799"/>
      <c r="TNT1" s="799"/>
      <c r="TNU1" s="799"/>
      <c r="TNV1" s="799"/>
      <c r="TNW1" s="799"/>
      <c r="TNX1" s="799"/>
      <c r="TNY1" s="799"/>
      <c r="TNZ1" s="799"/>
      <c r="TOA1" s="799"/>
      <c r="TOB1" s="799"/>
      <c r="TOC1" s="799"/>
      <c r="TOD1" s="799"/>
      <c r="TOE1" s="799"/>
      <c r="TOF1" s="799"/>
      <c r="TOG1" s="799"/>
      <c r="TOH1" s="799"/>
      <c r="TOI1" s="799"/>
      <c r="TOJ1" s="799"/>
      <c r="TOK1" s="799"/>
      <c r="TOL1" s="799"/>
      <c r="TOM1" s="799"/>
      <c r="TON1" s="799"/>
      <c r="TOO1" s="799"/>
      <c r="TOP1" s="799"/>
      <c r="TOQ1" s="799"/>
      <c r="TOR1" s="799"/>
      <c r="TOS1" s="799"/>
      <c r="TOT1" s="799"/>
      <c r="TOU1" s="799"/>
      <c r="TOV1" s="799"/>
      <c r="TOW1" s="799"/>
      <c r="TOX1" s="799"/>
      <c r="TOY1" s="799"/>
      <c r="TOZ1" s="799"/>
      <c r="TPA1" s="799"/>
      <c r="TPB1" s="799"/>
      <c r="TPC1" s="799"/>
      <c r="TPD1" s="799"/>
      <c r="TPE1" s="799"/>
      <c r="TPF1" s="799"/>
      <c r="TPG1" s="799"/>
      <c r="TPH1" s="799"/>
      <c r="TPI1" s="799"/>
      <c r="TPJ1" s="799"/>
      <c r="TPK1" s="799"/>
      <c r="TPL1" s="799"/>
      <c r="TPM1" s="799"/>
      <c r="TPN1" s="799"/>
      <c r="TPO1" s="799"/>
      <c r="TPP1" s="799"/>
      <c r="TPQ1" s="799"/>
      <c r="TPR1" s="799"/>
      <c r="TPS1" s="799"/>
      <c r="TPT1" s="799"/>
      <c r="TPU1" s="799"/>
      <c r="TPV1" s="799"/>
      <c r="TPW1" s="799"/>
      <c r="TPX1" s="799"/>
      <c r="TPY1" s="799"/>
      <c r="TPZ1" s="799"/>
      <c r="TQA1" s="799"/>
      <c r="TQB1" s="799"/>
      <c r="TQC1" s="799"/>
      <c r="TQD1" s="799"/>
      <c r="TQE1" s="799"/>
      <c r="TQF1" s="799"/>
      <c r="TQG1" s="799"/>
      <c r="TQH1" s="799"/>
      <c r="TQI1" s="799"/>
      <c r="TQJ1" s="799"/>
      <c r="TQK1" s="799"/>
      <c r="TQL1" s="799"/>
      <c r="TQM1" s="799"/>
      <c r="TQN1" s="799"/>
      <c r="TQO1" s="799"/>
      <c r="TQP1" s="799"/>
      <c r="TQQ1" s="799"/>
      <c r="TQR1" s="799"/>
      <c r="TQS1" s="799"/>
      <c r="TQT1" s="799"/>
      <c r="TQU1" s="799"/>
      <c r="TQV1" s="799"/>
      <c r="TQW1" s="799"/>
      <c r="TQX1" s="799"/>
      <c r="TQY1" s="799"/>
      <c r="TQZ1" s="799"/>
      <c r="TRA1" s="799"/>
      <c r="TRB1" s="799"/>
      <c r="TRC1" s="799"/>
      <c r="TRD1" s="799"/>
      <c r="TRE1" s="799"/>
      <c r="TRF1" s="799"/>
      <c r="TRG1" s="799"/>
      <c r="TRH1" s="799"/>
      <c r="TRI1" s="799"/>
      <c r="TRJ1" s="799"/>
      <c r="TRK1" s="799"/>
      <c r="TRL1" s="799"/>
      <c r="TRM1" s="799"/>
      <c r="TRN1" s="799"/>
      <c r="TRO1" s="799"/>
      <c r="TRP1" s="799"/>
      <c r="TRQ1" s="799"/>
      <c r="TRR1" s="799"/>
      <c r="TRS1" s="799"/>
      <c r="TRT1" s="799"/>
      <c r="TRU1" s="799"/>
      <c r="TRV1" s="799"/>
      <c r="TRW1" s="799"/>
      <c r="TRX1" s="799"/>
      <c r="TRY1" s="799"/>
      <c r="TRZ1" s="799"/>
      <c r="TSA1" s="799"/>
      <c r="TSB1" s="799"/>
      <c r="TSC1" s="799"/>
      <c r="TSD1" s="799"/>
      <c r="TSE1" s="799"/>
      <c r="TSF1" s="799"/>
      <c r="TSG1" s="799"/>
      <c r="TSH1" s="799"/>
      <c r="TSI1" s="799"/>
      <c r="TSJ1" s="799"/>
      <c r="TSK1" s="799"/>
      <c r="TSL1" s="799"/>
      <c r="TSM1" s="799"/>
      <c r="TSN1" s="799"/>
      <c r="TSO1" s="799"/>
      <c r="TSP1" s="799"/>
      <c r="TSQ1" s="799"/>
      <c r="TSR1" s="799"/>
      <c r="TSS1" s="799"/>
      <c r="TST1" s="799"/>
      <c r="TSU1" s="799"/>
      <c r="TSV1" s="799"/>
      <c r="TSW1" s="799"/>
      <c r="TSX1" s="799"/>
      <c r="TSY1" s="799"/>
      <c r="TSZ1" s="799"/>
      <c r="TTA1" s="799"/>
      <c r="TTB1" s="799"/>
      <c r="TTC1" s="799"/>
      <c r="TTD1" s="799"/>
      <c r="TTE1" s="799"/>
      <c r="TTF1" s="799"/>
      <c r="TTG1" s="799"/>
      <c r="TTH1" s="799"/>
      <c r="TTI1" s="799"/>
      <c r="TTJ1" s="799"/>
      <c r="TTK1" s="799"/>
      <c r="TTL1" s="799"/>
      <c r="TTM1" s="799"/>
      <c r="TTN1" s="799"/>
      <c r="TTO1" s="799"/>
      <c r="TTP1" s="799"/>
      <c r="TTQ1" s="799"/>
      <c r="TTR1" s="799"/>
      <c r="TTS1" s="799"/>
      <c r="TTT1" s="799"/>
      <c r="TTU1" s="799"/>
      <c r="TTV1" s="799"/>
      <c r="TTW1" s="799"/>
      <c r="TTX1" s="799"/>
      <c r="TTY1" s="799"/>
      <c r="TTZ1" s="799"/>
      <c r="TUA1" s="799"/>
      <c r="TUB1" s="799"/>
      <c r="TUC1" s="799"/>
      <c r="TUD1" s="799"/>
      <c r="TUE1" s="799"/>
      <c r="TUF1" s="799"/>
      <c r="TUG1" s="799"/>
      <c r="TUH1" s="799"/>
      <c r="TUI1" s="799"/>
      <c r="TUJ1" s="799"/>
      <c r="TUK1" s="799"/>
      <c r="TUL1" s="799"/>
      <c r="TUM1" s="799"/>
      <c r="TUN1" s="799"/>
      <c r="TUO1" s="799"/>
      <c r="TUP1" s="799"/>
      <c r="TUQ1" s="799"/>
      <c r="TUR1" s="799"/>
      <c r="TUS1" s="799"/>
      <c r="TUT1" s="799"/>
      <c r="TUU1" s="799"/>
      <c r="TUV1" s="799"/>
      <c r="TUW1" s="799"/>
      <c r="TUX1" s="799"/>
      <c r="TUY1" s="799"/>
      <c r="TUZ1" s="799"/>
      <c r="TVA1" s="799"/>
      <c r="TVB1" s="799"/>
      <c r="TVC1" s="799"/>
      <c r="TVD1" s="799"/>
      <c r="TVE1" s="799"/>
      <c r="TVF1" s="799"/>
      <c r="TVG1" s="799"/>
      <c r="TVH1" s="799"/>
      <c r="TVI1" s="799"/>
      <c r="TVJ1" s="799"/>
      <c r="TVK1" s="799"/>
      <c r="TVL1" s="799"/>
      <c r="TVM1" s="799"/>
      <c r="TVN1" s="799"/>
      <c r="TVO1" s="799"/>
      <c r="TVP1" s="799"/>
      <c r="TVQ1" s="799"/>
      <c r="TVR1" s="799"/>
      <c r="TVS1" s="799"/>
      <c r="TVT1" s="799"/>
      <c r="TVU1" s="799"/>
      <c r="TVV1" s="799"/>
      <c r="TVW1" s="799"/>
      <c r="TVX1" s="799"/>
      <c r="TVY1" s="799"/>
      <c r="TVZ1" s="799"/>
      <c r="TWA1" s="799"/>
      <c r="TWB1" s="799"/>
      <c r="TWC1" s="799"/>
      <c r="TWD1" s="799"/>
      <c r="TWE1" s="799"/>
      <c r="TWF1" s="799"/>
      <c r="TWG1" s="799"/>
      <c r="TWH1" s="799"/>
      <c r="TWI1" s="799"/>
      <c r="TWJ1" s="799"/>
      <c r="TWK1" s="799"/>
      <c r="TWL1" s="799"/>
      <c r="TWM1" s="799"/>
      <c r="TWN1" s="799"/>
      <c r="TWO1" s="799"/>
      <c r="TWP1" s="799"/>
      <c r="TWQ1" s="799"/>
      <c r="TWR1" s="799"/>
      <c r="TWS1" s="799"/>
      <c r="TWT1" s="799"/>
      <c r="TWU1" s="799"/>
      <c r="TWV1" s="799"/>
      <c r="TWW1" s="799"/>
      <c r="TWX1" s="799"/>
      <c r="TWY1" s="799"/>
      <c r="TWZ1" s="799"/>
      <c r="TXA1" s="799"/>
      <c r="TXB1" s="799"/>
      <c r="TXC1" s="799"/>
      <c r="TXD1" s="799"/>
      <c r="TXE1" s="799"/>
      <c r="TXF1" s="799"/>
      <c r="TXG1" s="799"/>
      <c r="TXH1" s="799"/>
      <c r="TXI1" s="799"/>
      <c r="TXJ1" s="799"/>
      <c r="TXK1" s="799"/>
      <c r="TXL1" s="799"/>
      <c r="TXM1" s="799"/>
      <c r="TXN1" s="799"/>
      <c r="TXO1" s="799"/>
      <c r="TXP1" s="799"/>
      <c r="TXQ1" s="799"/>
      <c r="TXR1" s="799"/>
      <c r="TXS1" s="799"/>
      <c r="TXT1" s="799"/>
      <c r="TXU1" s="799"/>
      <c r="TXV1" s="799"/>
      <c r="TXW1" s="799"/>
      <c r="TXX1" s="799"/>
      <c r="TXY1" s="799"/>
      <c r="TXZ1" s="799"/>
      <c r="TYA1" s="799"/>
      <c r="TYB1" s="799"/>
      <c r="TYC1" s="799"/>
      <c r="TYD1" s="799"/>
      <c r="TYE1" s="799"/>
      <c r="TYF1" s="799"/>
      <c r="TYG1" s="799"/>
      <c r="TYH1" s="799"/>
      <c r="TYI1" s="799"/>
      <c r="TYJ1" s="799"/>
      <c r="TYK1" s="799"/>
      <c r="TYL1" s="799"/>
      <c r="TYM1" s="799"/>
      <c r="TYN1" s="799"/>
      <c r="TYO1" s="799"/>
      <c r="TYP1" s="799"/>
      <c r="TYQ1" s="799"/>
      <c r="TYR1" s="799"/>
      <c r="TYS1" s="799"/>
      <c r="TYT1" s="799"/>
      <c r="TYU1" s="799"/>
      <c r="TYV1" s="799"/>
      <c r="TYW1" s="799"/>
      <c r="TYX1" s="799"/>
      <c r="TYY1" s="799"/>
      <c r="TYZ1" s="799"/>
      <c r="TZA1" s="799"/>
      <c r="TZB1" s="799"/>
      <c r="TZC1" s="799"/>
      <c r="TZD1" s="799"/>
      <c r="TZE1" s="799"/>
      <c r="TZF1" s="799"/>
      <c r="TZG1" s="799"/>
      <c r="TZH1" s="799"/>
      <c r="TZI1" s="799"/>
      <c r="TZJ1" s="799"/>
      <c r="TZK1" s="799"/>
      <c r="TZL1" s="799"/>
      <c r="TZM1" s="799"/>
      <c r="TZN1" s="799"/>
      <c r="TZO1" s="799"/>
      <c r="TZP1" s="799"/>
      <c r="TZQ1" s="799"/>
      <c r="TZR1" s="799"/>
      <c r="TZS1" s="799"/>
      <c r="TZT1" s="799"/>
      <c r="TZU1" s="799"/>
      <c r="TZV1" s="799"/>
      <c r="TZW1" s="799"/>
      <c r="TZX1" s="799"/>
      <c r="TZY1" s="799"/>
      <c r="TZZ1" s="799"/>
      <c r="UAA1" s="799"/>
      <c r="UAB1" s="799"/>
      <c r="UAC1" s="799"/>
      <c r="UAD1" s="799"/>
      <c r="UAE1" s="799"/>
      <c r="UAF1" s="799"/>
      <c r="UAG1" s="799"/>
      <c r="UAH1" s="799"/>
      <c r="UAI1" s="799"/>
      <c r="UAJ1" s="799"/>
      <c r="UAK1" s="799"/>
      <c r="UAL1" s="799"/>
      <c r="UAM1" s="799"/>
      <c r="UAN1" s="799"/>
      <c r="UAO1" s="799"/>
      <c r="UAP1" s="799"/>
      <c r="UAQ1" s="799"/>
      <c r="UAR1" s="799"/>
      <c r="UAS1" s="799"/>
      <c r="UAT1" s="799"/>
      <c r="UAU1" s="799"/>
      <c r="UAV1" s="799"/>
      <c r="UAW1" s="799"/>
      <c r="UAX1" s="799"/>
      <c r="UAY1" s="799"/>
      <c r="UAZ1" s="799"/>
      <c r="UBA1" s="799"/>
      <c r="UBB1" s="799"/>
      <c r="UBC1" s="799"/>
      <c r="UBD1" s="799"/>
      <c r="UBE1" s="799"/>
      <c r="UBF1" s="799"/>
      <c r="UBG1" s="799"/>
      <c r="UBH1" s="799"/>
      <c r="UBI1" s="799"/>
      <c r="UBJ1" s="799"/>
      <c r="UBK1" s="799"/>
      <c r="UBL1" s="799"/>
      <c r="UBM1" s="799"/>
      <c r="UBN1" s="799"/>
      <c r="UBO1" s="799"/>
      <c r="UBP1" s="799"/>
      <c r="UBQ1" s="799"/>
      <c r="UBR1" s="799"/>
      <c r="UBS1" s="799"/>
      <c r="UBT1" s="799"/>
      <c r="UBU1" s="799"/>
      <c r="UBV1" s="799"/>
      <c r="UBW1" s="799"/>
      <c r="UBX1" s="799"/>
      <c r="UBY1" s="799"/>
      <c r="UBZ1" s="799"/>
      <c r="UCA1" s="799"/>
      <c r="UCB1" s="799"/>
      <c r="UCC1" s="799"/>
      <c r="UCD1" s="799"/>
      <c r="UCE1" s="799"/>
      <c r="UCF1" s="799"/>
      <c r="UCG1" s="799"/>
      <c r="UCH1" s="799"/>
      <c r="UCI1" s="799"/>
      <c r="UCJ1" s="799"/>
      <c r="UCK1" s="799"/>
      <c r="UCL1" s="799"/>
      <c r="UCM1" s="799"/>
      <c r="UCN1" s="799"/>
      <c r="UCO1" s="799"/>
      <c r="UCP1" s="799"/>
      <c r="UCQ1" s="799"/>
      <c r="UCR1" s="799"/>
      <c r="UCS1" s="799"/>
      <c r="UCT1" s="799"/>
      <c r="UCU1" s="799"/>
      <c r="UCV1" s="799"/>
      <c r="UCW1" s="799"/>
      <c r="UCX1" s="799"/>
      <c r="UCY1" s="799"/>
      <c r="UCZ1" s="799"/>
      <c r="UDA1" s="799"/>
      <c r="UDB1" s="799"/>
      <c r="UDC1" s="799"/>
      <c r="UDD1" s="799"/>
      <c r="UDE1" s="799"/>
      <c r="UDF1" s="799"/>
      <c r="UDG1" s="799"/>
      <c r="UDH1" s="799"/>
      <c r="UDI1" s="799"/>
      <c r="UDJ1" s="799"/>
      <c r="UDK1" s="799"/>
      <c r="UDL1" s="799"/>
      <c r="UDM1" s="799"/>
      <c r="UDN1" s="799"/>
      <c r="UDO1" s="799"/>
      <c r="UDP1" s="799"/>
      <c r="UDQ1" s="799"/>
      <c r="UDR1" s="799"/>
      <c r="UDS1" s="799"/>
      <c r="UDT1" s="799"/>
      <c r="UDU1" s="799"/>
      <c r="UDV1" s="799"/>
      <c r="UDW1" s="799"/>
      <c r="UDX1" s="799"/>
      <c r="UDY1" s="799"/>
      <c r="UDZ1" s="799"/>
      <c r="UEA1" s="799"/>
      <c r="UEB1" s="799"/>
      <c r="UEC1" s="799"/>
      <c r="UED1" s="799"/>
      <c r="UEE1" s="799"/>
      <c r="UEF1" s="799"/>
      <c r="UEG1" s="799"/>
      <c r="UEH1" s="799"/>
      <c r="UEI1" s="799"/>
      <c r="UEJ1" s="799"/>
      <c r="UEK1" s="799"/>
      <c r="UEL1" s="799"/>
      <c r="UEM1" s="799"/>
      <c r="UEN1" s="799"/>
      <c r="UEO1" s="799"/>
      <c r="UEP1" s="799"/>
      <c r="UEQ1" s="799"/>
      <c r="UER1" s="799"/>
      <c r="UES1" s="799"/>
      <c r="UET1" s="799"/>
      <c r="UEU1" s="799"/>
      <c r="UEV1" s="799"/>
      <c r="UEW1" s="799"/>
      <c r="UEX1" s="799"/>
      <c r="UEY1" s="799"/>
      <c r="UEZ1" s="799"/>
      <c r="UFA1" s="799"/>
      <c r="UFB1" s="799"/>
      <c r="UFC1" s="799"/>
      <c r="UFD1" s="799"/>
      <c r="UFE1" s="799"/>
      <c r="UFF1" s="799"/>
      <c r="UFG1" s="799"/>
      <c r="UFH1" s="799"/>
      <c r="UFI1" s="799"/>
      <c r="UFJ1" s="799"/>
      <c r="UFK1" s="799"/>
      <c r="UFL1" s="799"/>
      <c r="UFM1" s="799"/>
      <c r="UFN1" s="799"/>
      <c r="UFO1" s="799"/>
      <c r="UFP1" s="799"/>
      <c r="UFQ1" s="799"/>
      <c r="UFR1" s="799"/>
      <c r="UFS1" s="799"/>
      <c r="UFT1" s="799"/>
      <c r="UFU1" s="799"/>
      <c r="UFV1" s="799"/>
      <c r="UFW1" s="799"/>
      <c r="UFX1" s="799"/>
      <c r="UFY1" s="799"/>
      <c r="UFZ1" s="799"/>
      <c r="UGA1" s="799"/>
      <c r="UGB1" s="799"/>
      <c r="UGC1" s="799"/>
      <c r="UGD1" s="799"/>
      <c r="UGE1" s="799"/>
      <c r="UGF1" s="799"/>
      <c r="UGG1" s="799"/>
      <c r="UGH1" s="799"/>
      <c r="UGI1" s="799"/>
      <c r="UGJ1" s="799"/>
      <c r="UGK1" s="799"/>
      <c r="UGL1" s="799"/>
      <c r="UGM1" s="799"/>
      <c r="UGN1" s="799"/>
      <c r="UGO1" s="799"/>
      <c r="UGP1" s="799"/>
      <c r="UGQ1" s="799"/>
      <c r="UGR1" s="799"/>
      <c r="UGS1" s="799"/>
      <c r="UGT1" s="799"/>
      <c r="UGU1" s="799"/>
      <c r="UGV1" s="799"/>
      <c r="UGW1" s="799"/>
      <c r="UGX1" s="799"/>
      <c r="UGY1" s="799"/>
      <c r="UGZ1" s="799"/>
      <c r="UHA1" s="799"/>
      <c r="UHB1" s="799"/>
      <c r="UHC1" s="799"/>
      <c r="UHD1" s="799"/>
      <c r="UHE1" s="799"/>
      <c r="UHF1" s="799"/>
      <c r="UHG1" s="799"/>
      <c r="UHH1" s="799"/>
      <c r="UHI1" s="799"/>
      <c r="UHJ1" s="799"/>
      <c r="UHK1" s="799"/>
      <c r="UHL1" s="799"/>
      <c r="UHM1" s="799"/>
      <c r="UHN1" s="799"/>
      <c r="UHO1" s="799"/>
      <c r="UHP1" s="799"/>
      <c r="UHQ1" s="799"/>
      <c r="UHR1" s="799"/>
      <c r="UHS1" s="799"/>
      <c r="UHT1" s="799"/>
      <c r="UHU1" s="799"/>
      <c r="UHV1" s="799"/>
      <c r="UHW1" s="799"/>
      <c r="UHX1" s="799"/>
      <c r="UHY1" s="799"/>
      <c r="UHZ1" s="799"/>
      <c r="UIA1" s="799"/>
      <c r="UIB1" s="799"/>
      <c r="UIC1" s="799"/>
      <c r="UID1" s="799"/>
      <c r="UIE1" s="799"/>
      <c r="UIF1" s="799"/>
      <c r="UIG1" s="799"/>
      <c r="UIH1" s="799"/>
      <c r="UII1" s="799"/>
      <c r="UIJ1" s="799"/>
      <c r="UIK1" s="799"/>
      <c r="UIL1" s="799"/>
      <c r="UIM1" s="799"/>
      <c r="UIN1" s="799"/>
      <c r="UIO1" s="799"/>
      <c r="UIP1" s="799"/>
      <c r="UIQ1" s="799"/>
      <c r="UIR1" s="799"/>
      <c r="UIS1" s="799"/>
      <c r="UIT1" s="799"/>
      <c r="UIU1" s="799"/>
      <c r="UIV1" s="799"/>
      <c r="UIW1" s="799"/>
      <c r="UIX1" s="799"/>
      <c r="UIY1" s="799"/>
      <c r="UIZ1" s="799"/>
      <c r="UJA1" s="799"/>
      <c r="UJB1" s="799"/>
      <c r="UJC1" s="799"/>
      <c r="UJD1" s="799"/>
      <c r="UJE1" s="799"/>
      <c r="UJF1" s="799"/>
      <c r="UJG1" s="799"/>
      <c r="UJH1" s="799"/>
      <c r="UJI1" s="799"/>
      <c r="UJJ1" s="799"/>
      <c r="UJK1" s="799"/>
      <c r="UJL1" s="799"/>
      <c r="UJM1" s="799"/>
      <c r="UJN1" s="799"/>
      <c r="UJO1" s="799"/>
      <c r="UJP1" s="799"/>
      <c r="UJQ1" s="799"/>
      <c r="UJR1" s="799"/>
      <c r="UJS1" s="799"/>
      <c r="UJT1" s="799"/>
      <c r="UJU1" s="799"/>
      <c r="UJV1" s="799"/>
      <c r="UJW1" s="799"/>
      <c r="UJX1" s="799"/>
      <c r="UJY1" s="799"/>
      <c r="UJZ1" s="799"/>
      <c r="UKA1" s="799"/>
      <c r="UKB1" s="799"/>
      <c r="UKC1" s="799"/>
      <c r="UKD1" s="799"/>
      <c r="UKE1" s="799"/>
      <c r="UKF1" s="799"/>
      <c r="UKG1" s="799"/>
      <c r="UKH1" s="799"/>
      <c r="UKI1" s="799"/>
      <c r="UKJ1" s="799"/>
      <c r="UKK1" s="799"/>
      <c r="UKL1" s="799"/>
      <c r="UKM1" s="799"/>
      <c r="UKN1" s="799"/>
      <c r="UKO1" s="799"/>
      <c r="UKP1" s="799"/>
      <c r="UKQ1" s="799"/>
      <c r="UKR1" s="799"/>
      <c r="UKS1" s="799"/>
      <c r="UKT1" s="799"/>
      <c r="UKU1" s="799"/>
      <c r="UKV1" s="799"/>
      <c r="UKW1" s="799"/>
      <c r="UKX1" s="799"/>
      <c r="UKY1" s="799"/>
      <c r="UKZ1" s="799"/>
      <c r="ULA1" s="799"/>
      <c r="ULB1" s="799"/>
      <c r="ULC1" s="799"/>
      <c r="ULD1" s="799"/>
      <c r="ULE1" s="799"/>
      <c r="ULF1" s="799"/>
      <c r="ULG1" s="799"/>
      <c r="ULH1" s="799"/>
      <c r="ULI1" s="799"/>
      <c r="ULJ1" s="799"/>
      <c r="ULK1" s="799"/>
      <c r="ULL1" s="799"/>
      <c r="ULM1" s="799"/>
      <c r="ULN1" s="799"/>
      <c r="ULO1" s="799"/>
      <c r="ULP1" s="799"/>
      <c r="ULQ1" s="799"/>
      <c r="ULR1" s="799"/>
      <c r="ULS1" s="799"/>
      <c r="ULT1" s="799"/>
      <c r="ULU1" s="799"/>
      <c r="ULV1" s="799"/>
      <c r="ULW1" s="799"/>
      <c r="ULX1" s="799"/>
      <c r="ULY1" s="799"/>
      <c r="ULZ1" s="799"/>
      <c r="UMA1" s="799"/>
      <c r="UMB1" s="799"/>
      <c r="UMC1" s="799"/>
      <c r="UMD1" s="799"/>
      <c r="UME1" s="799"/>
      <c r="UMF1" s="799"/>
      <c r="UMG1" s="799"/>
      <c r="UMH1" s="799"/>
      <c r="UMI1" s="799"/>
      <c r="UMJ1" s="799"/>
      <c r="UMK1" s="799"/>
      <c r="UML1" s="799"/>
      <c r="UMM1" s="799"/>
      <c r="UMN1" s="799"/>
      <c r="UMO1" s="799"/>
      <c r="UMP1" s="799"/>
      <c r="UMQ1" s="799"/>
      <c r="UMR1" s="799"/>
      <c r="UMS1" s="799"/>
      <c r="UMT1" s="799"/>
      <c r="UMU1" s="799"/>
      <c r="UMV1" s="799"/>
      <c r="UMW1" s="799"/>
      <c r="UMX1" s="799"/>
      <c r="UMY1" s="799"/>
      <c r="UMZ1" s="799"/>
      <c r="UNA1" s="799"/>
      <c r="UNB1" s="799"/>
      <c r="UNC1" s="799"/>
      <c r="UND1" s="799"/>
      <c r="UNE1" s="799"/>
      <c r="UNF1" s="799"/>
      <c r="UNG1" s="799"/>
      <c r="UNH1" s="799"/>
      <c r="UNI1" s="799"/>
      <c r="UNJ1" s="799"/>
      <c r="UNK1" s="799"/>
      <c r="UNL1" s="799"/>
      <c r="UNM1" s="799"/>
      <c r="UNN1" s="799"/>
      <c r="UNO1" s="799"/>
      <c r="UNP1" s="799"/>
      <c r="UNQ1" s="799"/>
      <c r="UNR1" s="799"/>
      <c r="UNS1" s="799"/>
      <c r="UNT1" s="799"/>
      <c r="UNU1" s="799"/>
      <c r="UNV1" s="799"/>
      <c r="UNW1" s="799"/>
      <c r="UNX1" s="799"/>
      <c r="UNY1" s="799"/>
      <c r="UNZ1" s="799"/>
      <c r="UOA1" s="799"/>
      <c r="UOB1" s="799"/>
      <c r="UOC1" s="799"/>
      <c r="UOD1" s="799"/>
      <c r="UOE1" s="799"/>
      <c r="UOF1" s="799"/>
      <c r="UOG1" s="799"/>
      <c r="UOH1" s="799"/>
      <c r="UOI1" s="799"/>
      <c r="UOJ1" s="799"/>
      <c r="UOK1" s="799"/>
      <c r="UOL1" s="799"/>
      <c r="UOM1" s="799"/>
      <c r="UON1" s="799"/>
      <c r="UOO1" s="799"/>
      <c r="UOP1" s="799"/>
      <c r="UOQ1" s="799"/>
      <c r="UOR1" s="799"/>
      <c r="UOS1" s="799"/>
      <c r="UOT1" s="799"/>
      <c r="UOU1" s="799"/>
      <c r="UOV1" s="799"/>
      <c r="UOW1" s="799"/>
      <c r="UOX1" s="799"/>
      <c r="UOY1" s="799"/>
      <c r="UOZ1" s="799"/>
      <c r="UPA1" s="799"/>
      <c r="UPB1" s="799"/>
      <c r="UPC1" s="799"/>
      <c r="UPD1" s="799"/>
      <c r="UPE1" s="799"/>
      <c r="UPF1" s="799"/>
      <c r="UPG1" s="799"/>
      <c r="UPH1" s="799"/>
      <c r="UPI1" s="799"/>
      <c r="UPJ1" s="799"/>
      <c r="UPK1" s="799"/>
      <c r="UPL1" s="799"/>
      <c r="UPM1" s="799"/>
      <c r="UPN1" s="799"/>
      <c r="UPO1" s="799"/>
      <c r="UPP1" s="799"/>
      <c r="UPQ1" s="799"/>
      <c r="UPR1" s="799"/>
      <c r="UPS1" s="799"/>
      <c r="UPT1" s="799"/>
      <c r="UPU1" s="799"/>
      <c r="UPV1" s="799"/>
      <c r="UPW1" s="799"/>
      <c r="UPX1" s="799"/>
      <c r="UPY1" s="799"/>
      <c r="UPZ1" s="799"/>
      <c r="UQA1" s="799"/>
      <c r="UQB1" s="799"/>
      <c r="UQC1" s="799"/>
      <c r="UQD1" s="799"/>
      <c r="UQE1" s="799"/>
      <c r="UQF1" s="799"/>
      <c r="UQG1" s="799"/>
      <c r="UQH1" s="799"/>
      <c r="UQI1" s="799"/>
      <c r="UQJ1" s="799"/>
      <c r="UQK1" s="799"/>
      <c r="UQL1" s="799"/>
      <c r="UQM1" s="799"/>
      <c r="UQN1" s="799"/>
      <c r="UQO1" s="799"/>
      <c r="UQP1" s="799"/>
      <c r="UQQ1" s="799"/>
      <c r="UQR1" s="799"/>
      <c r="UQS1" s="799"/>
      <c r="UQT1" s="799"/>
      <c r="UQU1" s="799"/>
      <c r="UQV1" s="799"/>
      <c r="UQW1" s="799"/>
      <c r="UQX1" s="799"/>
      <c r="UQY1" s="799"/>
      <c r="UQZ1" s="799"/>
      <c r="URA1" s="799"/>
      <c r="URB1" s="799"/>
      <c r="URC1" s="799"/>
      <c r="URD1" s="799"/>
      <c r="URE1" s="799"/>
      <c r="URF1" s="799"/>
      <c r="URG1" s="799"/>
      <c r="URH1" s="799"/>
      <c r="URI1" s="799"/>
      <c r="URJ1" s="799"/>
      <c r="URK1" s="799"/>
      <c r="URL1" s="799"/>
      <c r="URM1" s="799"/>
      <c r="URN1" s="799"/>
      <c r="URO1" s="799"/>
      <c r="URP1" s="799"/>
      <c r="URQ1" s="799"/>
      <c r="URR1" s="799"/>
      <c r="URS1" s="799"/>
      <c r="URT1" s="799"/>
      <c r="URU1" s="799"/>
      <c r="URV1" s="799"/>
      <c r="URW1" s="799"/>
      <c r="URX1" s="799"/>
      <c r="URY1" s="799"/>
      <c r="URZ1" s="799"/>
      <c r="USA1" s="799"/>
      <c r="USB1" s="799"/>
      <c r="USC1" s="799"/>
      <c r="USD1" s="799"/>
      <c r="USE1" s="799"/>
      <c r="USF1" s="799"/>
      <c r="USG1" s="799"/>
      <c r="USH1" s="799"/>
      <c r="USI1" s="799"/>
      <c r="USJ1" s="799"/>
      <c r="USK1" s="799"/>
      <c r="USL1" s="799"/>
      <c r="USM1" s="799"/>
      <c r="USN1" s="799"/>
      <c r="USO1" s="799"/>
      <c r="USP1" s="799"/>
      <c r="USQ1" s="799"/>
      <c r="USR1" s="799"/>
      <c r="USS1" s="799"/>
      <c r="UST1" s="799"/>
      <c r="USU1" s="799"/>
      <c r="USV1" s="799"/>
      <c r="USW1" s="799"/>
      <c r="USX1" s="799"/>
      <c r="USY1" s="799"/>
      <c r="USZ1" s="799"/>
      <c r="UTA1" s="799"/>
      <c r="UTB1" s="799"/>
      <c r="UTC1" s="799"/>
      <c r="UTD1" s="799"/>
      <c r="UTE1" s="799"/>
      <c r="UTF1" s="799"/>
      <c r="UTG1" s="799"/>
      <c r="UTH1" s="799"/>
      <c r="UTI1" s="799"/>
      <c r="UTJ1" s="799"/>
      <c r="UTK1" s="799"/>
      <c r="UTL1" s="799"/>
      <c r="UTM1" s="799"/>
      <c r="UTN1" s="799"/>
      <c r="UTO1" s="799"/>
      <c r="UTP1" s="799"/>
      <c r="UTQ1" s="799"/>
      <c r="UTR1" s="799"/>
      <c r="UTS1" s="799"/>
      <c r="UTT1" s="799"/>
      <c r="UTU1" s="799"/>
      <c r="UTV1" s="799"/>
      <c r="UTW1" s="799"/>
      <c r="UTX1" s="799"/>
      <c r="UTY1" s="799"/>
      <c r="UTZ1" s="799"/>
      <c r="UUA1" s="799"/>
      <c r="UUB1" s="799"/>
      <c r="UUC1" s="799"/>
      <c r="UUD1" s="799"/>
      <c r="UUE1" s="799"/>
      <c r="UUF1" s="799"/>
      <c r="UUG1" s="799"/>
      <c r="UUH1" s="799"/>
      <c r="UUI1" s="799"/>
      <c r="UUJ1" s="799"/>
      <c r="UUK1" s="799"/>
      <c r="UUL1" s="799"/>
      <c r="UUM1" s="799"/>
      <c r="UUN1" s="799"/>
      <c r="UUO1" s="799"/>
      <c r="UUP1" s="799"/>
      <c r="UUQ1" s="799"/>
      <c r="UUR1" s="799"/>
      <c r="UUS1" s="799"/>
      <c r="UUT1" s="799"/>
      <c r="UUU1" s="799"/>
      <c r="UUV1" s="799"/>
      <c r="UUW1" s="799"/>
      <c r="UUX1" s="799"/>
      <c r="UUY1" s="799"/>
      <c r="UUZ1" s="799"/>
      <c r="UVA1" s="799"/>
      <c r="UVB1" s="799"/>
      <c r="UVC1" s="799"/>
      <c r="UVD1" s="799"/>
      <c r="UVE1" s="799"/>
      <c r="UVF1" s="799"/>
      <c r="UVG1" s="799"/>
      <c r="UVH1" s="799"/>
      <c r="UVI1" s="799"/>
      <c r="UVJ1" s="799"/>
      <c r="UVK1" s="799"/>
      <c r="UVL1" s="799"/>
      <c r="UVM1" s="799"/>
      <c r="UVN1" s="799"/>
      <c r="UVO1" s="799"/>
      <c r="UVP1" s="799"/>
      <c r="UVQ1" s="799"/>
      <c r="UVR1" s="799"/>
      <c r="UVS1" s="799"/>
      <c r="UVT1" s="799"/>
      <c r="UVU1" s="799"/>
      <c r="UVV1" s="799"/>
      <c r="UVW1" s="799"/>
      <c r="UVX1" s="799"/>
      <c r="UVY1" s="799"/>
      <c r="UVZ1" s="799"/>
      <c r="UWA1" s="799"/>
      <c r="UWB1" s="799"/>
      <c r="UWC1" s="799"/>
      <c r="UWD1" s="799"/>
      <c r="UWE1" s="799"/>
      <c r="UWF1" s="799"/>
      <c r="UWG1" s="799"/>
      <c r="UWH1" s="799"/>
      <c r="UWI1" s="799"/>
      <c r="UWJ1" s="799"/>
      <c r="UWK1" s="799"/>
      <c r="UWL1" s="799"/>
      <c r="UWM1" s="799"/>
      <c r="UWN1" s="799"/>
      <c r="UWO1" s="799"/>
      <c r="UWP1" s="799"/>
      <c r="UWQ1" s="799"/>
      <c r="UWR1" s="799"/>
      <c r="UWS1" s="799"/>
      <c r="UWT1" s="799"/>
      <c r="UWU1" s="799"/>
      <c r="UWV1" s="799"/>
      <c r="UWW1" s="799"/>
      <c r="UWX1" s="799"/>
      <c r="UWY1" s="799"/>
      <c r="UWZ1" s="799"/>
      <c r="UXA1" s="799"/>
      <c r="UXB1" s="799"/>
      <c r="UXC1" s="799"/>
      <c r="UXD1" s="799"/>
      <c r="UXE1" s="799"/>
      <c r="UXF1" s="799"/>
      <c r="UXG1" s="799"/>
      <c r="UXH1" s="799"/>
      <c r="UXI1" s="799"/>
      <c r="UXJ1" s="799"/>
      <c r="UXK1" s="799"/>
      <c r="UXL1" s="799"/>
      <c r="UXM1" s="799"/>
      <c r="UXN1" s="799"/>
      <c r="UXO1" s="799"/>
      <c r="UXP1" s="799"/>
      <c r="UXQ1" s="799"/>
      <c r="UXR1" s="799"/>
      <c r="UXS1" s="799"/>
      <c r="UXT1" s="799"/>
      <c r="UXU1" s="799"/>
      <c r="UXV1" s="799"/>
      <c r="UXW1" s="799"/>
      <c r="UXX1" s="799"/>
      <c r="UXY1" s="799"/>
      <c r="UXZ1" s="799"/>
      <c r="UYA1" s="799"/>
      <c r="UYB1" s="799"/>
      <c r="UYC1" s="799"/>
      <c r="UYD1" s="799"/>
      <c r="UYE1" s="799"/>
      <c r="UYF1" s="799"/>
      <c r="UYG1" s="799"/>
      <c r="UYH1" s="799"/>
      <c r="UYI1" s="799"/>
      <c r="UYJ1" s="799"/>
      <c r="UYK1" s="799"/>
      <c r="UYL1" s="799"/>
      <c r="UYM1" s="799"/>
      <c r="UYN1" s="799"/>
      <c r="UYO1" s="799"/>
      <c r="UYP1" s="799"/>
      <c r="UYQ1" s="799"/>
      <c r="UYR1" s="799"/>
      <c r="UYS1" s="799"/>
      <c r="UYT1" s="799"/>
      <c r="UYU1" s="799"/>
      <c r="UYV1" s="799"/>
      <c r="UYW1" s="799"/>
      <c r="UYX1" s="799"/>
      <c r="UYY1" s="799"/>
      <c r="UYZ1" s="799"/>
      <c r="UZA1" s="799"/>
      <c r="UZB1" s="799"/>
      <c r="UZC1" s="799"/>
      <c r="UZD1" s="799"/>
      <c r="UZE1" s="799"/>
      <c r="UZF1" s="799"/>
      <c r="UZG1" s="799"/>
      <c r="UZH1" s="799"/>
      <c r="UZI1" s="799"/>
      <c r="UZJ1" s="799"/>
      <c r="UZK1" s="799"/>
      <c r="UZL1" s="799"/>
      <c r="UZM1" s="799"/>
      <c r="UZN1" s="799"/>
      <c r="UZO1" s="799"/>
      <c r="UZP1" s="799"/>
      <c r="UZQ1" s="799"/>
      <c r="UZR1" s="799"/>
      <c r="UZS1" s="799"/>
      <c r="UZT1" s="799"/>
      <c r="UZU1" s="799"/>
      <c r="UZV1" s="799"/>
      <c r="UZW1" s="799"/>
      <c r="UZX1" s="799"/>
      <c r="UZY1" s="799"/>
      <c r="UZZ1" s="799"/>
      <c r="VAA1" s="799"/>
      <c r="VAB1" s="799"/>
      <c r="VAC1" s="799"/>
      <c r="VAD1" s="799"/>
      <c r="VAE1" s="799"/>
      <c r="VAF1" s="799"/>
      <c r="VAG1" s="799"/>
      <c r="VAH1" s="799"/>
      <c r="VAI1" s="799"/>
      <c r="VAJ1" s="799"/>
      <c r="VAK1" s="799"/>
      <c r="VAL1" s="799"/>
      <c r="VAM1" s="799"/>
      <c r="VAN1" s="799"/>
      <c r="VAO1" s="799"/>
      <c r="VAP1" s="799"/>
      <c r="VAQ1" s="799"/>
      <c r="VAR1" s="799"/>
      <c r="VAS1" s="799"/>
      <c r="VAT1" s="799"/>
      <c r="VAU1" s="799"/>
      <c r="VAV1" s="799"/>
      <c r="VAW1" s="799"/>
      <c r="VAX1" s="799"/>
      <c r="VAY1" s="799"/>
      <c r="VAZ1" s="799"/>
      <c r="VBA1" s="799"/>
      <c r="VBB1" s="799"/>
      <c r="VBC1" s="799"/>
      <c r="VBD1" s="799"/>
      <c r="VBE1" s="799"/>
      <c r="VBF1" s="799"/>
      <c r="VBG1" s="799"/>
      <c r="VBH1" s="799"/>
      <c r="VBI1" s="799"/>
      <c r="VBJ1" s="799"/>
      <c r="VBK1" s="799"/>
      <c r="VBL1" s="799"/>
      <c r="VBM1" s="799"/>
      <c r="VBN1" s="799"/>
      <c r="VBO1" s="799"/>
      <c r="VBP1" s="799"/>
      <c r="VBQ1" s="799"/>
      <c r="VBR1" s="799"/>
      <c r="VBS1" s="799"/>
      <c r="VBT1" s="799"/>
      <c r="VBU1" s="799"/>
      <c r="VBV1" s="799"/>
      <c r="VBW1" s="799"/>
      <c r="VBX1" s="799"/>
      <c r="VBY1" s="799"/>
      <c r="VBZ1" s="799"/>
      <c r="VCA1" s="799"/>
      <c r="VCB1" s="799"/>
      <c r="VCC1" s="799"/>
      <c r="VCD1" s="799"/>
      <c r="VCE1" s="799"/>
      <c r="VCF1" s="799"/>
      <c r="VCG1" s="799"/>
      <c r="VCH1" s="799"/>
      <c r="VCI1" s="799"/>
      <c r="VCJ1" s="799"/>
      <c r="VCK1" s="799"/>
      <c r="VCL1" s="799"/>
      <c r="VCM1" s="799"/>
      <c r="VCN1" s="799"/>
      <c r="VCO1" s="799"/>
      <c r="VCP1" s="799"/>
      <c r="VCQ1" s="799"/>
      <c r="VCR1" s="799"/>
      <c r="VCS1" s="799"/>
      <c r="VCT1" s="799"/>
      <c r="VCU1" s="799"/>
      <c r="VCV1" s="799"/>
      <c r="VCW1" s="799"/>
      <c r="VCX1" s="799"/>
      <c r="VCY1" s="799"/>
      <c r="VCZ1" s="799"/>
      <c r="VDA1" s="799"/>
      <c r="VDB1" s="799"/>
      <c r="VDC1" s="799"/>
      <c r="VDD1" s="799"/>
      <c r="VDE1" s="799"/>
      <c r="VDF1" s="799"/>
      <c r="VDG1" s="799"/>
      <c r="VDH1" s="799"/>
      <c r="VDI1" s="799"/>
      <c r="VDJ1" s="799"/>
      <c r="VDK1" s="799"/>
      <c r="VDL1" s="799"/>
      <c r="VDM1" s="799"/>
      <c r="VDN1" s="799"/>
      <c r="VDO1" s="799"/>
      <c r="VDP1" s="799"/>
      <c r="VDQ1" s="799"/>
      <c r="VDR1" s="799"/>
      <c r="VDS1" s="799"/>
      <c r="VDT1" s="799"/>
      <c r="VDU1" s="799"/>
      <c r="VDV1" s="799"/>
      <c r="VDW1" s="799"/>
      <c r="VDX1" s="799"/>
      <c r="VDY1" s="799"/>
      <c r="VDZ1" s="799"/>
      <c r="VEA1" s="799"/>
      <c r="VEB1" s="799"/>
      <c r="VEC1" s="799"/>
      <c r="VED1" s="799"/>
      <c r="VEE1" s="799"/>
      <c r="VEF1" s="799"/>
      <c r="VEG1" s="799"/>
      <c r="VEH1" s="799"/>
      <c r="VEI1" s="799"/>
      <c r="VEJ1" s="799"/>
      <c r="VEK1" s="799"/>
      <c r="VEL1" s="799"/>
      <c r="VEM1" s="799"/>
      <c r="VEN1" s="799"/>
      <c r="VEO1" s="799"/>
      <c r="VEP1" s="799"/>
      <c r="VEQ1" s="799"/>
      <c r="VER1" s="799"/>
      <c r="VES1" s="799"/>
      <c r="VET1" s="799"/>
      <c r="VEU1" s="799"/>
      <c r="VEV1" s="799"/>
      <c r="VEW1" s="799"/>
      <c r="VEX1" s="799"/>
      <c r="VEY1" s="799"/>
      <c r="VEZ1" s="799"/>
      <c r="VFA1" s="799"/>
      <c r="VFB1" s="799"/>
      <c r="VFC1" s="799"/>
      <c r="VFD1" s="799"/>
      <c r="VFE1" s="799"/>
      <c r="VFF1" s="799"/>
      <c r="VFG1" s="799"/>
      <c r="VFH1" s="799"/>
      <c r="VFI1" s="799"/>
      <c r="VFJ1" s="799"/>
      <c r="VFK1" s="799"/>
      <c r="VFL1" s="799"/>
      <c r="VFM1" s="799"/>
      <c r="VFN1" s="799"/>
      <c r="VFO1" s="799"/>
      <c r="VFP1" s="799"/>
      <c r="VFQ1" s="799"/>
      <c r="VFR1" s="799"/>
      <c r="VFS1" s="799"/>
      <c r="VFT1" s="799"/>
      <c r="VFU1" s="799"/>
      <c r="VFV1" s="799"/>
      <c r="VFW1" s="799"/>
      <c r="VFX1" s="799"/>
      <c r="VFY1" s="799"/>
      <c r="VFZ1" s="799"/>
      <c r="VGA1" s="799"/>
      <c r="VGB1" s="799"/>
      <c r="VGC1" s="799"/>
      <c r="VGD1" s="799"/>
      <c r="VGE1" s="799"/>
      <c r="VGF1" s="799"/>
      <c r="VGG1" s="799"/>
      <c r="VGH1" s="799"/>
      <c r="VGI1" s="799"/>
      <c r="VGJ1" s="799"/>
      <c r="VGK1" s="799"/>
      <c r="VGL1" s="799"/>
      <c r="VGM1" s="799"/>
      <c r="VGN1" s="799"/>
      <c r="VGO1" s="799"/>
      <c r="VGP1" s="799"/>
      <c r="VGQ1" s="799"/>
      <c r="VGR1" s="799"/>
      <c r="VGS1" s="799"/>
      <c r="VGT1" s="799"/>
      <c r="VGU1" s="799"/>
      <c r="VGV1" s="799"/>
      <c r="VGW1" s="799"/>
      <c r="VGX1" s="799"/>
      <c r="VGY1" s="799"/>
      <c r="VGZ1" s="799"/>
      <c r="VHA1" s="799"/>
      <c r="VHB1" s="799"/>
      <c r="VHC1" s="799"/>
      <c r="VHD1" s="799"/>
      <c r="VHE1" s="799"/>
      <c r="VHF1" s="799"/>
      <c r="VHG1" s="799"/>
      <c r="VHH1" s="799"/>
      <c r="VHI1" s="799"/>
      <c r="VHJ1" s="799"/>
      <c r="VHK1" s="799"/>
      <c r="VHL1" s="799"/>
      <c r="VHM1" s="799"/>
      <c r="VHN1" s="799"/>
      <c r="VHO1" s="799"/>
      <c r="VHP1" s="799"/>
      <c r="VHQ1" s="799"/>
      <c r="VHR1" s="799"/>
      <c r="VHS1" s="799"/>
      <c r="VHT1" s="799"/>
      <c r="VHU1" s="799"/>
      <c r="VHV1" s="799"/>
      <c r="VHW1" s="799"/>
      <c r="VHX1" s="799"/>
      <c r="VHY1" s="799"/>
      <c r="VHZ1" s="799"/>
      <c r="VIA1" s="799"/>
      <c r="VIB1" s="799"/>
      <c r="VIC1" s="799"/>
      <c r="VID1" s="799"/>
      <c r="VIE1" s="799"/>
      <c r="VIF1" s="799"/>
      <c r="VIG1" s="799"/>
      <c r="VIH1" s="799"/>
      <c r="VII1" s="799"/>
      <c r="VIJ1" s="799"/>
      <c r="VIK1" s="799"/>
      <c r="VIL1" s="799"/>
      <c r="VIM1" s="799"/>
      <c r="VIN1" s="799"/>
      <c r="VIO1" s="799"/>
      <c r="VIP1" s="799"/>
      <c r="VIQ1" s="799"/>
      <c r="VIR1" s="799"/>
      <c r="VIS1" s="799"/>
      <c r="VIT1" s="799"/>
      <c r="VIU1" s="799"/>
      <c r="VIV1" s="799"/>
      <c r="VIW1" s="799"/>
      <c r="VIX1" s="799"/>
      <c r="VIY1" s="799"/>
      <c r="VIZ1" s="799"/>
      <c r="VJA1" s="799"/>
      <c r="VJB1" s="799"/>
      <c r="VJC1" s="799"/>
      <c r="VJD1" s="799"/>
      <c r="VJE1" s="799"/>
      <c r="VJF1" s="799"/>
      <c r="VJG1" s="799"/>
      <c r="VJH1" s="799"/>
      <c r="VJI1" s="799"/>
      <c r="VJJ1" s="799"/>
      <c r="VJK1" s="799"/>
      <c r="VJL1" s="799"/>
      <c r="VJM1" s="799"/>
      <c r="VJN1" s="799"/>
      <c r="VJO1" s="799"/>
      <c r="VJP1" s="799"/>
      <c r="VJQ1" s="799"/>
      <c r="VJR1" s="799"/>
      <c r="VJS1" s="799"/>
      <c r="VJT1" s="799"/>
      <c r="VJU1" s="799"/>
      <c r="VJV1" s="799"/>
      <c r="VJW1" s="799"/>
      <c r="VJX1" s="799"/>
      <c r="VJY1" s="799"/>
      <c r="VJZ1" s="799"/>
      <c r="VKA1" s="799"/>
      <c r="VKB1" s="799"/>
      <c r="VKC1" s="799"/>
      <c r="VKD1" s="799"/>
      <c r="VKE1" s="799"/>
      <c r="VKF1" s="799"/>
      <c r="VKG1" s="799"/>
      <c r="VKH1" s="799"/>
      <c r="VKI1" s="799"/>
      <c r="VKJ1" s="799"/>
      <c r="VKK1" s="799"/>
      <c r="VKL1" s="799"/>
      <c r="VKM1" s="799"/>
      <c r="VKN1" s="799"/>
      <c r="VKO1" s="799"/>
      <c r="VKP1" s="799"/>
      <c r="VKQ1" s="799"/>
      <c r="VKR1" s="799"/>
      <c r="VKS1" s="799"/>
      <c r="VKT1" s="799"/>
      <c r="VKU1" s="799"/>
      <c r="VKV1" s="799"/>
      <c r="VKW1" s="799"/>
      <c r="VKX1" s="799"/>
      <c r="VKY1" s="799"/>
      <c r="VKZ1" s="799"/>
      <c r="VLA1" s="799"/>
      <c r="VLB1" s="799"/>
      <c r="VLC1" s="799"/>
      <c r="VLD1" s="799"/>
      <c r="VLE1" s="799"/>
      <c r="VLF1" s="799"/>
      <c r="VLG1" s="799"/>
      <c r="VLH1" s="799"/>
      <c r="VLI1" s="799"/>
      <c r="VLJ1" s="799"/>
      <c r="VLK1" s="799"/>
      <c r="VLL1" s="799"/>
      <c r="VLM1" s="799"/>
      <c r="VLN1" s="799"/>
      <c r="VLO1" s="799"/>
      <c r="VLP1" s="799"/>
      <c r="VLQ1" s="799"/>
      <c r="VLR1" s="799"/>
      <c r="VLS1" s="799"/>
      <c r="VLT1" s="799"/>
      <c r="VLU1" s="799"/>
      <c r="VLV1" s="799"/>
      <c r="VLW1" s="799"/>
      <c r="VLX1" s="799"/>
      <c r="VLY1" s="799"/>
      <c r="VLZ1" s="799"/>
      <c r="VMA1" s="799"/>
      <c r="VMB1" s="799"/>
      <c r="VMC1" s="799"/>
      <c r="VMD1" s="799"/>
      <c r="VME1" s="799"/>
      <c r="VMF1" s="799"/>
      <c r="VMG1" s="799"/>
      <c r="VMH1" s="799"/>
      <c r="VMI1" s="799"/>
      <c r="VMJ1" s="799"/>
      <c r="VMK1" s="799"/>
      <c r="VML1" s="799"/>
      <c r="VMM1" s="799"/>
      <c r="VMN1" s="799"/>
      <c r="VMO1" s="799"/>
      <c r="VMP1" s="799"/>
      <c r="VMQ1" s="799"/>
      <c r="VMR1" s="799"/>
      <c r="VMS1" s="799"/>
      <c r="VMT1" s="799"/>
      <c r="VMU1" s="799"/>
      <c r="VMV1" s="799"/>
      <c r="VMW1" s="799"/>
      <c r="VMX1" s="799"/>
      <c r="VMY1" s="799"/>
      <c r="VMZ1" s="799"/>
      <c r="VNA1" s="799"/>
      <c r="VNB1" s="799"/>
      <c r="VNC1" s="799"/>
      <c r="VND1" s="799"/>
      <c r="VNE1" s="799"/>
      <c r="VNF1" s="799"/>
      <c r="VNG1" s="799"/>
      <c r="VNH1" s="799"/>
      <c r="VNI1" s="799"/>
      <c r="VNJ1" s="799"/>
      <c r="VNK1" s="799"/>
      <c r="VNL1" s="799"/>
      <c r="VNM1" s="799"/>
      <c r="VNN1" s="799"/>
      <c r="VNO1" s="799"/>
      <c r="VNP1" s="799"/>
      <c r="VNQ1" s="799"/>
      <c r="VNR1" s="799"/>
      <c r="VNS1" s="799"/>
      <c r="VNT1" s="799"/>
      <c r="VNU1" s="799"/>
      <c r="VNV1" s="799"/>
      <c r="VNW1" s="799"/>
      <c r="VNX1" s="799"/>
      <c r="VNY1" s="799"/>
      <c r="VNZ1" s="799"/>
      <c r="VOA1" s="799"/>
      <c r="VOB1" s="799"/>
      <c r="VOC1" s="799"/>
      <c r="VOD1" s="799"/>
      <c r="VOE1" s="799"/>
      <c r="VOF1" s="799"/>
      <c r="VOG1" s="799"/>
      <c r="VOH1" s="799"/>
      <c r="VOI1" s="799"/>
      <c r="VOJ1" s="799"/>
      <c r="VOK1" s="799"/>
      <c r="VOL1" s="799"/>
      <c r="VOM1" s="799"/>
      <c r="VON1" s="799"/>
      <c r="VOO1" s="799"/>
      <c r="VOP1" s="799"/>
      <c r="VOQ1" s="799"/>
      <c r="VOR1" s="799"/>
      <c r="VOS1" s="799"/>
      <c r="VOT1" s="799"/>
      <c r="VOU1" s="799"/>
      <c r="VOV1" s="799"/>
      <c r="VOW1" s="799"/>
      <c r="VOX1" s="799"/>
      <c r="VOY1" s="799"/>
      <c r="VOZ1" s="799"/>
      <c r="VPA1" s="799"/>
      <c r="VPB1" s="799"/>
      <c r="VPC1" s="799"/>
      <c r="VPD1" s="799"/>
      <c r="VPE1" s="799"/>
      <c r="VPF1" s="799"/>
      <c r="VPG1" s="799"/>
      <c r="VPH1" s="799"/>
      <c r="VPI1" s="799"/>
      <c r="VPJ1" s="799"/>
      <c r="VPK1" s="799"/>
      <c r="VPL1" s="799"/>
      <c r="VPM1" s="799"/>
      <c r="VPN1" s="799"/>
      <c r="VPO1" s="799"/>
      <c r="VPP1" s="799"/>
      <c r="VPQ1" s="799"/>
      <c r="VPR1" s="799"/>
      <c r="VPS1" s="799"/>
      <c r="VPT1" s="799"/>
      <c r="VPU1" s="799"/>
      <c r="VPV1" s="799"/>
      <c r="VPW1" s="799"/>
      <c r="VPX1" s="799"/>
      <c r="VPY1" s="799"/>
      <c r="VPZ1" s="799"/>
      <c r="VQA1" s="799"/>
      <c r="VQB1" s="799"/>
      <c r="VQC1" s="799"/>
      <c r="VQD1" s="799"/>
      <c r="VQE1" s="799"/>
      <c r="VQF1" s="799"/>
      <c r="VQG1" s="799"/>
      <c r="VQH1" s="799"/>
      <c r="VQI1" s="799"/>
      <c r="VQJ1" s="799"/>
      <c r="VQK1" s="799"/>
      <c r="VQL1" s="799"/>
      <c r="VQM1" s="799"/>
      <c r="VQN1" s="799"/>
      <c r="VQO1" s="799"/>
      <c r="VQP1" s="799"/>
      <c r="VQQ1" s="799"/>
      <c r="VQR1" s="799"/>
      <c r="VQS1" s="799"/>
      <c r="VQT1" s="799"/>
      <c r="VQU1" s="799"/>
      <c r="VQV1" s="799"/>
      <c r="VQW1" s="799"/>
      <c r="VQX1" s="799"/>
      <c r="VQY1" s="799"/>
      <c r="VQZ1" s="799"/>
      <c r="VRA1" s="799"/>
      <c r="VRB1" s="799"/>
      <c r="VRC1" s="799"/>
      <c r="VRD1" s="799"/>
      <c r="VRE1" s="799"/>
      <c r="VRF1" s="799"/>
      <c r="VRG1" s="799"/>
      <c r="VRH1" s="799"/>
      <c r="VRI1" s="799"/>
      <c r="VRJ1" s="799"/>
      <c r="VRK1" s="799"/>
      <c r="VRL1" s="799"/>
      <c r="VRM1" s="799"/>
      <c r="VRN1" s="799"/>
      <c r="VRO1" s="799"/>
      <c r="VRP1" s="799"/>
      <c r="VRQ1" s="799"/>
      <c r="VRR1" s="799"/>
      <c r="VRS1" s="799"/>
      <c r="VRT1" s="799"/>
      <c r="VRU1" s="799"/>
      <c r="VRV1" s="799"/>
      <c r="VRW1" s="799"/>
      <c r="VRX1" s="799"/>
      <c r="VRY1" s="799"/>
      <c r="VRZ1" s="799"/>
      <c r="VSA1" s="799"/>
      <c r="VSB1" s="799"/>
      <c r="VSC1" s="799"/>
      <c r="VSD1" s="799"/>
      <c r="VSE1" s="799"/>
      <c r="VSF1" s="799"/>
      <c r="VSG1" s="799"/>
      <c r="VSH1" s="799"/>
      <c r="VSI1" s="799"/>
      <c r="VSJ1" s="799"/>
      <c r="VSK1" s="799"/>
      <c r="VSL1" s="799"/>
      <c r="VSM1" s="799"/>
      <c r="VSN1" s="799"/>
      <c r="VSO1" s="799"/>
      <c r="VSP1" s="799"/>
      <c r="VSQ1" s="799"/>
      <c r="VSR1" s="799"/>
      <c r="VSS1" s="799"/>
      <c r="VST1" s="799"/>
      <c r="VSU1" s="799"/>
      <c r="VSV1" s="799"/>
      <c r="VSW1" s="799"/>
      <c r="VSX1" s="799"/>
      <c r="VSY1" s="799"/>
      <c r="VSZ1" s="799"/>
      <c r="VTA1" s="799"/>
      <c r="VTB1" s="799"/>
      <c r="VTC1" s="799"/>
      <c r="VTD1" s="799"/>
      <c r="VTE1" s="799"/>
      <c r="VTF1" s="799"/>
      <c r="VTG1" s="799"/>
      <c r="VTH1" s="799"/>
      <c r="VTI1" s="799"/>
      <c r="VTJ1" s="799"/>
      <c r="VTK1" s="799"/>
      <c r="VTL1" s="799"/>
      <c r="VTM1" s="799"/>
      <c r="VTN1" s="799"/>
      <c r="VTO1" s="799"/>
      <c r="VTP1" s="799"/>
      <c r="VTQ1" s="799"/>
      <c r="VTR1" s="799"/>
      <c r="VTS1" s="799"/>
      <c r="VTT1" s="799"/>
      <c r="VTU1" s="799"/>
      <c r="VTV1" s="799"/>
      <c r="VTW1" s="799"/>
      <c r="VTX1" s="799"/>
      <c r="VTY1" s="799"/>
      <c r="VTZ1" s="799"/>
      <c r="VUA1" s="799"/>
      <c r="VUB1" s="799"/>
      <c r="VUC1" s="799"/>
      <c r="VUD1" s="799"/>
      <c r="VUE1" s="799"/>
      <c r="VUF1" s="799"/>
      <c r="VUG1" s="799"/>
      <c r="VUH1" s="799"/>
      <c r="VUI1" s="799"/>
      <c r="VUJ1" s="799"/>
      <c r="VUK1" s="799"/>
      <c r="VUL1" s="799"/>
      <c r="VUM1" s="799"/>
      <c r="VUN1" s="799"/>
      <c r="VUO1" s="799"/>
      <c r="VUP1" s="799"/>
      <c r="VUQ1" s="799"/>
      <c r="VUR1" s="799"/>
      <c r="VUS1" s="799"/>
      <c r="VUT1" s="799"/>
      <c r="VUU1" s="799"/>
      <c r="VUV1" s="799"/>
      <c r="VUW1" s="799"/>
      <c r="VUX1" s="799"/>
      <c r="VUY1" s="799"/>
      <c r="VUZ1" s="799"/>
      <c r="VVA1" s="799"/>
      <c r="VVB1" s="799"/>
      <c r="VVC1" s="799"/>
      <c r="VVD1" s="799"/>
      <c r="VVE1" s="799"/>
      <c r="VVF1" s="799"/>
      <c r="VVG1" s="799"/>
      <c r="VVH1" s="799"/>
      <c r="VVI1" s="799"/>
      <c r="VVJ1" s="799"/>
      <c r="VVK1" s="799"/>
      <c r="VVL1" s="799"/>
      <c r="VVM1" s="799"/>
      <c r="VVN1" s="799"/>
      <c r="VVO1" s="799"/>
      <c r="VVP1" s="799"/>
      <c r="VVQ1" s="799"/>
      <c r="VVR1" s="799"/>
      <c r="VVS1" s="799"/>
      <c r="VVT1" s="799"/>
      <c r="VVU1" s="799"/>
      <c r="VVV1" s="799"/>
      <c r="VVW1" s="799"/>
      <c r="VVX1" s="799"/>
      <c r="VVY1" s="799"/>
      <c r="VVZ1" s="799"/>
      <c r="VWA1" s="799"/>
      <c r="VWB1" s="799"/>
      <c r="VWC1" s="799"/>
      <c r="VWD1" s="799"/>
      <c r="VWE1" s="799"/>
      <c r="VWF1" s="799"/>
      <c r="VWG1" s="799"/>
      <c r="VWH1" s="799"/>
      <c r="VWI1" s="799"/>
      <c r="VWJ1" s="799"/>
      <c r="VWK1" s="799"/>
      <c r="VWL1" s="799"/>
      <c r="VWM1" s="799"/>
      <c r="VWN1" s="799"/>
      <c r="VWO1" s="799"/>
      <c r="VWP1" s="799"/>
      <c r="VWQ1" s="799"/>
      <c r="VWR1" s="799"/>
      <c r="VWS1" s="799"/>
      <c r="VWT1" s="799"/>
      <c r="VWU1" s="799"/>
      <c r="VWV1" s="799"/>
      <c r="VWW1" s="799"/>
      <c r="VWX1" s="799"/>
      <c r="VWY1" s="799"/>
      <c r="VWZ1" s="799"/>
      <c r="VXA1" s="799"/>
      <c r="VXB1" s="799"/>
      <c r="VXC1" s="799"/>
      <c r="VXD1" s="799"/>
      <c r="VXE1" s="799"/>
      <c r="VXF1" s="799"/>
      <c r="VXG1" s="799"/>
      <c r="VXH1" s="799"/>
      <c r="VXI1" s="799"/>
      <c r="VXJ1" s="799"/>
      <c r="VXK1" s="799"/>
      <c r="VXL1" s="799"/>
      <c r="VXM1" s="799"/>
      <c r="VXN1" s="799"/>
      <c r="VXO1" s="799"/>
      <c r="VXP1" s="799"/>
      <c r="VXQ1" s="799"/>
      <c r="VXR1" s="799"/>
      <c r="VXS1" s="799"/>
      <c r="VXT1" s="799"/>
      <c r="VXU1" s="799"/>
      <c r="VXV1" s="799"/>
      <c r="VXW1" s="799"/>
      <c r="VXX1" s="799"/>
      <c r="VXY1" s="799"/>
      <c r="VXZ1" s="799"/>
      <c r="VYA1" s="799"/>
      <c r="VYB1" s="799"/>
      <c r="VYC1" s="799"/>
      <c r="VYD1" s="799"/>
      <c r="VYE1" s="799"/>
      <c r="VYF1" s="799"/>
      <c r="VYG1" s="799"/>
      <c r="VYH1" s="799"/>
      <c r="VYI1" s="799"/>
      <c r="VYJ1" s="799"/>
      <c r="VYK1" s="799"/>
      <c r="VYL1" s="799"/>
      <c r="VYM1" s="799"/>
      <c r="VYN1" s="799"/>
      <c r="VYO1" s="799"/>
      <c r="VYP1" s="799"/>
      <c r="VYQ1" s="799"/>
      <c r="VYR1" s="799"/>
      <c r="VYS1" s="799"/>
      <c r="VYT1" s="799"/>
      <c r="VYU1" s="799"/>
      <c r="VYV1" s="799"/>
      <c r="VYW1" s="799"/>
      <c r="VYX1" s="799"/>
      <c r="VYY1" s="799"/>
      <c r="VYZ1" s="799"/>
      <c r="VZA1" s="799"/>
      <c r="VZB1" s="799"/>
      <c r="VZC1" s="799"/>
      <c r="VZD1" s="799"/>
      <c r="VZE1" s="799"/>
      <c r="VZF1" s="799"/>
      <c r="VZG1" s="799"/>
      <c r="VZH1" s="799"/>
      <c r="VZI1" s="799"/>
      <c r="VZJ1" s="799"/>
      <c r="VZK1" s="799"/>
      <c r="VZL1" s="799"/>
      <c r="VZM1" s="799"/>
      <c r="VZN1" s="799"/>
      <c r="VZO1" s="799"/>
      <c r="VZP1" s="799"/>
      <c r="VZQ1" s="799"/>
      <c r="VZR1" s="799"/>
      <c r="VZS1" s="799"/>
      <c r="VZT1" s="799"/>
      <c r="VZU1" s="799"/>
      <c r="VZV1" s="799"/>
      <c r="VZW1" s="799"/>
      <c r="VZX1" s="799"/>
      <c r="VZY1" s="799"/>
      <c r="VZZ1" s="799"/>
      <c r="WAA1" s="799"/>
      <c r="WAB1" s="799"/>
      <c r="WAC1" s="799"/>
      <c r="WAD1" s="799"/>
      <c r="WAE1" s="799"/>
      <c r="WAF1" s="799"/>
      <c r="WAG1" s="799"/>
      <c r="WAH1" s="799"/>
      <c r="WAI1" s="799"/>
      <c r="WAJ1" s="799"/>
      <c r="WAK1" s="799"/>
      <c r="WAL1" s="799"/>
      <c r="WAM1" s="799"/>
      <c r="WAN1" s="799"/>
      <c r="WAO1" s="799"/>
      <c r="WAP1" s="799"/>
      <c r="WAQ1" s="799"/>
      <c r="WAR1" s="799"/>
      <c r="WAS1" s="799"/>
      <c r="WAT1" s="799"/>
      <c r="WAU1" s="799"/>
      <c r="WAV1" s="799"/>
      <c r="WAW1" s="799"/>
      <c r="WAX1" s="799"/>
      <c r="WAY1" s="799"/>
      <c r="WAZ1" s="799"/>
      <c r="WBA1" s="799"/>
      <c r="WBB1" s="799"/>
      <c r="WBC1" s="799"/>
      <c r="WBD1" s="799"/>
      <c r="WBE1" s="799"/>
      <c r="WBF1" s="799"/>
      <c r="WBG1" s="799"/>
      <c r="WBH1" s="799"/>
      <c r="WBI1" s="799"/>
      <c r="WBJ1" s="799"/>
      <c r="WBK1" s="799"/>
      <c r="WBL1" s="799"/>
      <c r="WBM1" s="799"/>
      <c r="WBN1" s="799"/>
      <c r="WBO1" s="799"/>
      <c r="WBP1" s="799"/>
      <c r="WBQ1" s="799"/>
      <c r="WBR1" s="799"/>
      <c r="WBS1" s="799"/>
      <c r="WBT1" s="799"/>
      <c r="WBU1" s="799"/>
      <c r="WBV1" s="799"/>
      <c r="WBW1" s="799"/>
      <c r="WBX1" s="799"/>
      <c r="WBY1" s="799"/>
      <c r="WBZ1" s="799"/>
      <c r="WCA1" s="799"/>
      <c r="WCB1" s="799"/>
      <c r="WCC1" s="799"/>
      <c r="WCD1" s="799"/>
      <c r="WCE1" s="799"/>
      <c r="WCF1" s="799"/>
      <c r="WCG1" s="799"/>
      <c r="WCH1" s="799"/>
      <c r="WCI1" s="799"/>
      <c r="WCJ1" s="799"/>
      <c r="WCK1" s="799"/>
      <c r="WCL1" s="799"/>
      <c r="WCM1" s="799"/>
      <c r="WCN1" s="799"/>
      <c r="WCO1" s="799"/>
      <c r="WCP1" s="799"/>
      <c r="WCQ1" s="799"/>
      <c r="WCR1" s="799"/>
      <c r="WCS1" s="799"/>
      <c r="WCT1" s="799"/>
      <c r="WCU1" s="799"/>
      <c r="WCV1" s="799"/>
      <c r="WCW1" s="799"/>
      <c r="WCX1" s="799"/>
      <c r="WCY1" s="799"/>
      <c r="WCZ1" s="799"/>
      <c r="WDA1" s="799"/>
      <c r="WDB1" s="799"/>
      <c r="WDC1" s="799"/>
      <c r="WDD1" s="799"/>
      <c r="WDE1" s="799"/>
      <c r="WDF1" s="799"/>
      <c r="WDG1" s="799"/>
      <c r="WDH1" s="799"/>
      <c r="WDI1" s="799"/>
      <c r="WDJ1" s="799"/>
      <c r="WDK1" s="799"/>
      <c r="WDL1" s="799"/>
      <c r="WDM1" s="799"/>
      <c r="WDN1" s="799"/>
      <c r="WDO1" s="799"/>
      <c r="WDP1" s="799"/>
      <c r="WDQ1" s="799"/>
      <c r="WDR1" s="799"/>
      <c r="WDS1" s="799"/>
      <c r="WDT1" s="799"/>
      <c r="WDU1" s="799"/>
      <c r="WDV1" s="799"/>
      <c r="WDW1" s="799"/>
      <c r="WDX1" s="799"/>
      <c r="WDY1" s="799"/>
      <c r="WDZ1" s="799"/>
      <c r="WEA1" s="799"/>
      <c r="WEB1" s="799"/>
      <c r="WEC1" s="799"/>
      <c r="WED1" s="799"/>
      <c r="WEE1" s="799"/>
      <c r="WEF1" s="799"/>
      <c r="WEG1" s="799"/>
      <c r="WEH1" s="799"/>
      <c r="WEI1" s="799"/>
      <c r="WEJ1" s="799"/>
      <c r="WEK1" s="799"/>
      <c r="WEL1" s="799"/>
      <c r="WEM1" s="799"/>
      <c r="WEN1" s="799"/>
      <c r="WEO1" s="799"/>
      <c r="WEP1" s="799"/>
      <c r="WEQ1" s="799"/>
      <c r="WER1" s="799"/>
      <c r="WES1" s="799"/>
      <c r="WET1" s="799"/>
      <c r="WEU1" s="799"/>
      <c r="WEV1" s="799"/>
      <c r="WEW1" s="799"/>
      <c r="WEX1" s="799"/>
      <c r="WEY1" s="799"/>
      <c r="WEZ1" s="799"/>
      <c r="WFA1" s="799"/>
      <c r="WFB1" s="799"/>
      <c r="WFC1" s="799"/>
      <c r="WFD1" s="799"/>
      <c r="WFE1" s="799"/>
      <c r="WFF1" s="799"/>
      <c r="WFG1" s="799"/>
      <c r="WFH1" s="799"/>
      <c r="WFI1" s="799"/>
      <c r="WFJ1" s="799"/>
      <c r="WFK1" s="799"/>
      <c r="WFL1" s="799"/>
      <c r="WFM1" s="799"/>
      <c r="WFN1" s="799"/>
      <c r="WFO1" s="799"/>
      <c r="WFP1" s="799"/>
      <c r="WFQ1" s="799"/>
      <c r="WFR1" s="799"/>
      <c r="WFS1" s="799"/>
      <c r="WFT1" s="799"/>
      <c r="WFU1" s="799"/>
      <c r="WFV1" s="799"/>
      <c r="WFW1" s="799"/>
      <c r="WFX1" s="799"/>
      <c r="WFY1" s="799"/>
      <c r="WFZ1" s="799"/>
      <c r="WGA1" s="799"/>
      <c r="WGB1" s="799"/>
      <c r="WGC1" s="799"/>
      <c r="WGD1" s="799"/>
      <c r="WGE1" s="799"/>
      <c r="WGF1" s="799"/>
      <c r="WGG1" s="799"/>
      <c r="WGH1" s="799"/>
      <c r="WGI1" s="799"/>
      <c r="WGJ1" s="799"/>
      <c r="WGK1" s="799"/>
      <c r="WGL1" s="799"/>
      <c r="WGM1" s="799"/>
      <c r="WGN1" s="799"/>
      <c r="WGO1" s="799"/>
      <c r="WGP1" s="799"/>
      <c r="WGQ1" s="799"/>
      <c r="WGR1" s="799"/>
      <c r="WGS1" s="799"/>
      <c r="WGT1" s="799"/>
      <c r="WGU1" s="799"/>
      <c r="WGV1" s="799"/>
      <c r="WGW1" s="799"/>
      <c r="WGX1" s="799"/>
      <c r="WGY1" s="799"/>
      <c r="WGZ1" s="799"/>
      <c r="WHA1" s="799"/>
      <c r="WHB1" s="799"/>
      <c r="WHC1" s="799"/>
      <c r="WHD1" s="799"/>
      <c r="WHE1" s="799"/>
      <c r="WHF1" s="799"/>
      <c r="WHG1" s="799"/>
      <c r="WHH1" s="799"/>
      <c r="WHI1" s="799"/>
      <c r="WHJ1" s="799"/>
      <c r="WHK1" s="799"/>
      <c r="WHL1" s="799"/>
      <c r="WHM1" s="799"/>
      <c r="WHN1" s="799"/>
      <c r="WHO1" s="799"/>
      <c r="WHP1" s="799"/>
      <c r="WHQ1" s="799"/>
      <c r="WHR1" s="799"/>
      <c r="WHS1" s="799"/>
      <c r="WHT1" s="799"/>
      <c r="WHU1" s="799"/>
      <c r="WHV1" s="799"/>
      <c r="WHW1" s="799"/>
      <c r="WHX1" s="799"/>
      <c r="WHY1" s="799"/>
      <c r="WHZ1" s="799"/>
      <c r="WIA1" s="799"/>
      <c r="WIB1" s="799"/>
      <c r="WIC1" s="799"/>
      <c r="WID1" s="799"/>
      <c r="WIE1" s="799"/>
      <c r="WIF1" s="799"/>
      <c r="WIG1" s="799"/>
      <c r="WIH1" s="799"/>
      <c r="WII1" s="799"/>
      <c r="WIJ1" s="799"/>
      <c r="WIK1" s="799"/>
      <c r="WIL1" s="799"/>
      <c r="WIM1" s="799"/>
      <c r="WIN1" s="799"/>
      <c r="WIO1" s="799"/>
      <c r="WIP1" s="799"/>
      <c r="WIQ1" s="799"/>
      <c r="WIR1" s="799"/>
      <c r="WIS1" s="799"/>
      <c r="WIT1" s="799"/>
      <c r="WIU1" s="799"/>
      <c r="WIV1" s="799"/>
      <c r="WIW1" s="799"/>
      <c r="WIX1" s="799"/>
      <c r="WIY1" s="799"/>
      <c r="WIZ1" s="799"/>
      <c r="WJA1" s="799"/>
      <c r="WJB1" s="799"/>
      <c r="WJC1" s="799"/>
      <c r="WJD1" s="799"/>
      <c r="WJE1" s="799"/>
      <c r="WJF1" s="799"/>
      <c r="WJG1" s="799"/>
      <c r="WJH1" s="799"/>
      <c r="WJI1" s="799"/>
      <c r="WJJ1" s="799"/>
      <c r="WJK1" s="799"/>
      <c r="WJL1" s="799"/>
      <c r="WJM1" s="799"/>
      <c r="WJN1" s="799"/>
      <c r="WJO1" s="799"/>
      <c r="WJP1" s="799"/>
      <c r="WJQ1" s="799"/>
      <c r="WJR1" s="799"/>
      <c r="WJS1" s="799"/>
      <c r="WJT1" s="799"/>
      <c r="WJU1" s="799"/>
      <c r="WJV1" s="799"/>
      <c r="WJW1" s="799"/>
      <c r="WJX1" s="799"/>
      <c r="WJY1" s="799"/>
      <c r="WJZ1" s="799"/>
      <c r="WKA1" s="799"/>
      <c r="WKB1" s="799"/>
      <c r="WKC1" s="799"/>
      <c r="WKD1" s="799"/>
      <c r="WKE1" s="799"/>
      <c r="WKF1" s="799"/>
      <c r="WKG1" s="799"/>
      <c r="WKH1" s="799"/>
      <c r="WKI1" s="799"/>
      <c r="WKJ1" s="799"/>
      <c r="WKK1" s="799"/>
      <c r="WKL1" s="799"/>
      <c r="WKM1" s="799"/>
      <c r="WKN1" s="799"/>
      <c r="WKO1" s="799"/>
      <c r="WKP1" s="799"/>
      <c r="WKQ1" s="799"/>
      <c r="WKR1" s="799"/>
      <c r="WKS1" s="799"/>
      <c r="WKT1" s="799"/>
      <c r="WKU1" s="799"/>
      <c r="WKV1" s="799"/>
      <c r="WKW1" s="799"/>
      <c r="WKX1" s="799"/>
      <c r="WKY1" s="799"/>
      <c r="WKZ1" s="799"/>
      <c r="WLA1" s="799"/>
      <c r="WLB1" s="799"/>
      <c r="WLC1" s="799"/>
      <c r="WLD1" s="799"/>
      <c r="WLE1" s="799"/>
      <c r="WLF1" s="799"/>
      <c r="WLG1" s="799"/>
      <c r="WLH1" s="799"/>
      <c r="WLI1" s="799"/>
      <c r="WLJ1" s="799"/>
      <c r="WLK1" s="799"/>
      <c r="WLL1" s="799"/>
      <c r="WLM1" s="799"/>
      <c r="WLN1" s="799"/>
      <c r="WLO1" s="799"/>
      <c r="WLP1" s="799"/>
      <c r="WLQ1" s="799"/>
      <c r="WLR1" s="799"/>
      <c r="WLS1" s="799"/>
      <c r="WLT1" s="799"/>
      <c r="WLU1" s="799"/>
      <c r="WLV1" s="799"/>
      <c r="WLW1" s="799"/>
      <c r="WLX1" s="799"/>
      <c r="WLY1" s="799"/>
      <c r="WLZ1" s="799"/>
      <c r="WMA1" s="799"/>
      <c r="WMB1" s="799"/>
      <c r="WMC1" s="799"/>
      <c r="WMD1" s="799"/>
      <c r="WME1" s="799"/>
      <c r="WMF1" s="799"/>
      <c r="WMG1" s="799"/>
      <c r="WMH1" s="799"/>
      <c r="WMI1" s="799"/>
      <c r="WMJ1" s="799"/>
      <c r="WMK1" s="799"/>
      <c r="WML1" s="799"/>
      <c r="WMM1" s="799"/>
      <c r="WMN1" s="799"/>
      <c r="WMO1" s="799"/>
      <c r="WMP1" s="799"/>
      <c r="WMQ1" s="799"/>
      <c r="WMR1" s="799"/>
      <c r="WMS1" s="799"/>
      <c r="WMT1" s="799"/>
      <c r="WMU1" s="799"/>
      <c r="WMV1" s="799"/>
      <c r="WMW1" s="799"/>
      <c r="WMX1" s="799"/>
      <c r="WMY1" s="799"/>
      <c r="WMZ1" s="799"/>
      <c r="WNA1" s="799"/>
      <c r="WNB1" s="799"/>
      <c r="WNC1" s="799"/>
      <c r="WND1" s="799"/>
      <c r="WNE1" s="799"/>
      <c r="WNF1" s="799"/>
      <c r="WNG1" s="799"/>
      <c r="WNH1" s="799"/>
      <c r="WNI1" s="799"/>
      <c r="WNJ1" s="799"/>
      <c r="WNK1" s="799"/>
      <c r="WNL1" s="799"/>
      <c r="WNM1" s="799"/>
      <c r="WNN1" s="799"/>
      <c r="WNO1" s="799"/>
      <c r="WNP1" s="799"/>
      <c r="WNQ1" s="799"/>
      <c r="WNR1" s="799"/>
      <c r="WNS1" s="799"/>
      <c r="WNT1" s="799"/>
      <c r="WNU1" s="799"/>
      <c r="WNV1" s="799"/>
      <c r="WNW1" s="799"/>
      <c r="WNX1" s="799"/>
      <c r="WNY1" s="799"/>
      <c r="WNZ1" s="799"/>
      <c r="WOA1" s="799"/>
      <c r="WOB1" s="799"/>
      <c r="WOC1" s="799"/>
      <c r="WOD1" s="799"/>
      <c r="WOE1" s="799"/>
      <c r="WOF1" s="799"/>
      <c r="WOG1" s="799"/>
      <c r="WOH1" s="799"/>
      <c r="WOI1" s="799"/>
      <c r="WOJ1" s="799"/>
      <c r="WOK1" s="799"/>
      <c r="WOL1" s="799"/>
      <c r="WOM1" s="799"/>
      <c r="WON1" s="799"/>
      <c r="WOO1" s="799"/>
      <c r="WOP1" s="799"/>
      <c r="WOQ1" s="799"/>
      <c r="WOR1" s="799"/>
      <c r="WOS1" s="799"/>
      <c r="WOT1" s="799"/>
      <c r="WOU1" s="799"/>
      <c r="WOV1" s="799"/>
      <c r="WOW1" s="799"/>
      <c r="WOX1" s="799"/>
      <c r="WOY1" s="799"/>
      <c r="WOZ1" s="799"/>
      <c r="WPA1" s="799"/>
      <c r="WPB1" s="799"/>
      <c r="WPC1" s="799"/>
      <c r="WPD1" s="799"/>
      <c r="WPE1" s="799"/>
      <c r="WPF1" s="799"/>
      <c r="WPG1" s="799"/>
      <c r="WPH1" s="799"/>
      <c r="WPI1" s="799"/>
      <c r="WPJ1" s="799"/>
      <c r="WPK1" s="799"/>
      <c r="WPL1" s="799"/>
      <c r="WPM1" s="799"/>
      <c r="WPN1" s="799"/>
      <c r="WPO1" s="799"/>
      <c r="WPP1" s="799"/>
      <c r="WPQ1" s="799"/>
      <c r="WPR1" s="799"/>
      <c r="WPS1" s="799"/>
      <c r="WPT1" s="799"/>
      <c r="WPU1" s="799"/>
      <c r="WPV1" s="799"/>
      <c r="WPW1" s="799"/>
      <c r="WPX1" s="799"/>
      <c r="WPY1" s="799"/>
      <c r="WPZ1" s="799"/>
      <c r="WQA1" s="799"/>
      <c r="WQB1" s="799"/>
      <c r="WQC1" s="799"/>
      <c r="WQD1" s="799"/>
      <c r="WQE1" s="799"/>
      <c r="WQF1" s="799"/>
      <c r="WQG1" s="799"/>
      <c r="WQH1" s="799"/>
      <c r="WQI1" s="799"/>
      <c r="WQJ1" s="799"/>
      <c r="WQK1" s="799"/>
      <c r="WQL1" s="799"/>
      <c r="WQM1" s="799"/>
      <c r="WQN1" s="799"/>
      <c r="WQO1" s="799"/>
      <c r="WQP1" s="799"/>
      <c r="WQQ1" s="799"/>
      <c r="WQR1" s="799"/>
      <c r="WQS1" s="799"/>
      <c r="WQT1" s="799"/>
      <c r="WQU1" s="799"/>
      <c r="WQV1" s="799"/>
      <c r="WQW1" s="799"/>
      <c r="WQX1" s="799"/>
      <c r="WQY1" s="799"/>
      <c r="WQZ1" s="799"/>
      <c r="WRA1" s="799"/>
      <c r="WRB1" s="799"/>
      <c r="WRC1" s="799"/>
      <c r="WRD1" s="799"/>
      <c r="WRE1" s="799"/>
      <c r="WRF1" s="799"/>
      <c r="WRG1" s="799"/>
      <c r="WRH1" s="799"/>
      <c r="WRI1" s="799"/>
      <c r="WRJ1" s="799"/>
      <c r="WRK1" s="799"/>
      <c r="WRL1" s="799"/>
      <c r="WRM1" s="799"/>
      <c r="WRN1" s="799"/>
      <c r="WRO1" s="799"/>
      <c r="WRP1" s="799"/>
      <c r="WRQ1" s="799"/>
      <c r="WRR1" s="799"/>
      <c r="WRS1" s="799"/>
      <c r="WRT1" s="799"/>
      <c r="WRU1" s="799"/>
      <c r="WRV1" s="799"/>
      <c r="WRW1" s="799"/>
      <c r="WRX1" s="799"/>
      <c r="WRY1" s="799"/>
      <c r="WRZ1" s="799"/>
      <c r="WSA1" s="799"/>
      <c r="WSB1" s="799"/>
      <c r="WSC1" s="799"/>
      <c r="WSD1" s="799"/>
      <c r="WSE1" s="799"/>
      <c r="WSF1" s="799"/>
      <c r="WSG1" s="799"/>
      <c r="WSH1" s="799"/>
      <c r="WSI1" s="799"/>
      <c r="WSJ1" s="799"/>
      <c r="WSK1" s="799"/>
      <c r="WSL1" s="799"/>
      <c r="WSM1" s="799"/>
      <c r="WSN1" s="799"/>
      <c r="WSO1" s="799"/>
      <c r="WSP1" s="799"/>
      <c r="WSQ1" s="799"/>
      <c r="WSR1" s="799"/>
      <c r="WSS1" s="799"/>
      <c r="WST1" s="799"/>
      <c r="WSU1" s="799"/>
      <c r="WSV1" s="799"/>
      <c r="WSW1" s="799"/>
      <c r="WSX1" s="799"/>
      <c r="WSY1" s="799"/>
      <c r="WSZ1" s="799"/>
      <c r="WTA1" s="799"/>
      <c r="WTB1" s="799"/>
      <c r="WTC1" s="799"/>
      <c r="WTD1" s="799"/>
      <c r="WTE1" s="799"/>
      <c r="WTF1" s="799"/>
      <c r="WTG1" s="799"/>
      <c r="WTH1" s="799"/>
      <c r="WTI1" s="799"/>
      <c r="WTJ1" s="799"/>
      <c r="WTK1" s="799"/>
      <c r="WTL1" s="799"/>
      <c r="WTM1" s="799"/>
      <c r="WTN1" s="799"/>
      <c r="WTO1" s="799"/>
      <c r="WTP1" s="799"/>
      <c r="WTQ1" s="799"/>
      <c r="WTR1" s="799"/>
      <c r="WTS1" s="799"/>
      <c r="WTT1" s="799"/>
      <c r="WTU1" s="799"/>
      <c r="WTV1" s="799"/>
      <c r="WTW1" s="799"/>
      <c r="WTX1" s="799"/>
      <c r="WTY1" s="799"/>
      <c r="WTZ1" s="799"/>
      <c r="WUA1" s="799"/>
      <c r="WUB1" s="799"/>
      <c r="WUC1" s="799"/>
      <c r="WUD1" s="799"/>
      <c r="WUE1" s="799"/>
      <c r="WUF1" s="799"/>
      <c r="WUG1" s="799"/>
      <c r="WUH1" s="799"/>
      <c r="WUI1" s="799"/>
      <c r="WUJ1" s="799"/>
      <c r="WUK1" s="799"/>
      <c r="WUL1" s="799"/>
      <c r="WUM1" s="799"/>
      <c r="WUN1" s="799"/>
      <c r="WUO1" s="799"/>
      <c r="WUP1" s="799"/>
      <c r="WUQ1" s="799"/>
      <c r="WUR1" s="799"/>
      <c r="WUS1" s="799"/>
      <c r="WUT1" s="799"/>
      <c r="WUU1" s="799"/>
      <c r="WUV1" s="799"/>
      <c r="WUW1" s="799"/>
      <c r="WUX1" s="799"/>
      <c r="WUY1" s="799"/>
      <c r="WUZ1" s="799"/>
      <c r="WVA1" s="799"/>
      <c r="WVB1" s="799"/>
      <c r="WVC1" s="799"/>
      <c r="WVD1" s="799"/>
      <c r="WVE1" s="799"/>
      <c r="WVF1" s="799"/>
      <c r="WVG1" s="799"/>
      <c r="WVH1" s="799"/>
      <c r="WVI1" s="799"/>
      <c r="WVJ1" s="799"/>
      <c r="WVK1" s="799"/>
      <c r="WVL1" s="799"/>
      <c r="WVM1" s="799"/>
      <c r="WVN1" s="799"/>
      <c r="WVO1" s="799"/>
      <c r="WVP1" s="799"/>
      <c r="WVQ1" s="799"/>
      <c r="WVR1" s="799"/>
      <c r="WVS1" s="799"/>
      <c r="WVT1" s="799"/>
      <c r="WVU1" s="799"/>
      <c r="WVV1" s="799"/>
      <c r="WVW1" s="799"/>
      <c r="WVX1" s="799"/>
      <c r="WVY1" s="799"/>
      <c r="WVZ1" s="799"/>
      <c r="WWA1" s="799"/>
      <c r="WWB1" s="799"/>
      <c r="WWC1" s="799"/>
      <c r="WWD1" s="799"/>
      <c r="WWE1" s="799"/>
      <c r="WWF1" s="799"/>
      <c r="WWG1" s="799"/>
      <c r="WWH1" s="799"/>
      <c r="WWI1" s="799"/>
      <c r="WWJ1" s="799"/>
      <c r="WWK1" s="799"/>
      <c r="WWL1" s="799"/>
      <c r="WWM1" s="799"/>
      <c r="WWN1" s="799"/>
      <c r="WWO1" s="799"/>
      <c r="WWP1" s="799"/>
      <c r="WWQ1" s="799"/>
      <c r="WWR1" s="799"/>
      <c r="WWS1" s="799"/>
      <c r="WWT1" s="799"/>
      <c r="WWU1" s="799"/>
      <c r="WWV1" s="799"/>
      <c r="WWW1" s="799"/>
      <c r="WWX1" s="799"/>
      <c r="WWY1" s="799"/>
      <c r="WWZ1" s="799"/>
      <c r="WXA1" s="799"/>
      <c r="WXB1" s="799"/>
      <c r="WXC1" s="799"/>
      <c r="WXD1" s="799"/>
      <c r="WXE1" s="799"/>
      <c r="WXF1" s="799"/>
      <c r="WXG1" s="799"/>
      <c r="WXH1" s="799"/>
      <c r="WXI1" s="799"/>
      <c r="WXJ1" s="799"/>
      <c r="WXK1" s="799"/>
      <c r="WXL1" s="799"/>
      <c r="WXM1" s="799"/>
      <c r="WXN1" s="799"/>
      <c r="WXO1" s="799"/>
      <c r="WXP1" s="799"/>
      <c r="WXQ1" s="799"/>
      <c r="WXR1" s="799"/>
      <c r="WXS1" s="799"/>
      <c r="WXT1" s="799"/>
      <c r="WXU1" s="799"/>
      <c r="WXV1" s="799"/>
      <c r="WXW1" s="799"/>
      <c r="WXX1" s="799"/>
      <c r="WXY1" s="799"/>
      <c r="WXZ1" s="799"/>
      <c r="WYA1" s="799"/>
      <c r="WYB1" s="799"/>
      <c r="WYC1" s="799"/>
      <c r="WYD1" s="799"/>
      <c r="WYE1" s="799"/>
      <c r="WYF1" s="799"/>
      <c r="WYG1" s="799"/>
      <c r="WYH1" s="799"/>
      <c r="WYI1" s="799"/>
      <c r="WYJ1" s="799"/>
      <c r="WYK1" s="799"/>
      <c r="WYL1" s="799"/>
      <c r="WYM1" s="799"/>
      <c r="WYN1" s="799"/>
      <c r="WYO1" s="799"/>
      <c r="WYP1" s="799"/>
      <c r="WYQ1" s="799"/>
      <c r="WYR1" s="799"/>
      <c r="WYS1" s="799"/>
      <c r="WYT1" s="799"/>
      <c r="WYU1" s="799"/>
      <c r="WYV1" s="799"/>
      <c r="WYW1" s="799"/>
      <c r="WYX1" s="799"/>
      <c r="WYY1" s="799"/>
      <c r="WYZ1" s="799"/>
      <c r="WZA1" s="799"/>
      <c r="WZB1" s="799"/>
      <c r="WZC1" s="799"/>
      <c r="WZD1" s="799"/>
      <c r="WZE1" s="799"/>
      <c r="WZF1" s="799"/>
      <c r="WZG1" s="799"/>
      <c r="WZH1" s="799"/>
      <c r="WZI1" s="799"/>
      <c r="WZJ1" s="799"/>
      <c r="WZK1" s="799"/>
      <c r="WZL1" s="799"/>
      <c r="WZM1" s="799"/>
      <c r="WZN1" s="799"/>
      <c r="WZO1" s="799"/>
      <c r="WZP1" s="799"/>
      <c r="WZQ1" s="799"/>
      <c r="WZR1" s="799"/>
      <c r="WZS1" s="799"/>
      <c r="WZT1" s="799"/>
      <c r="WZU1" s="799"/>
      <c r="WZV1" s="799"/>
      <c r="WZW1" s="799"/>
      <c r="WZX1" s="799"/>
      <c r="WZY1" s="799"/>
      <c r="WZZ1" s="799"/>
      <c r="XAA1" s="799"/>
      <c r="XAB1" s="799"/>
      <c r="XAC1" s="799"/>
      <c r="XAD1" s="799"/>
      <c r="XAE1" s="799"/>
      <c r="XAF1" s="799"/>
      <c r="XAG1" s="799"/>
      <c r="XAH1" s="799"/>
      <c r="XAI1" s="799"/>
      <c r="XAJ1" s="799"/>
      <c r="XAK1" s="799"/>
      <c r="XAL1" s="799"/>
      <c r="XAM1" s="799"/>
      <c r="XAN1" s="799"/>
      <c r="XAO1" s="799"/>
      <c r="XAP1" s="799"/>
      <c r="XAQ1" s="799"/>
      <c r="XAR1" s="799"/>
      <c r="XAS1" s="799"/>
      <c r="XAT1" s="799"/>
      <c r="XAU1" s="799"/>
      <c r="XAV1" s="799"/>
      <c r="XAW1" s="799"/>
      <c r="XAX1" s="799"/>
      <c r="XAY1" s="799"/>
      <c r="XAZ1" s="799"/>
      <c r="XBA1" s="799"/>
      <c r="XBB1" s="799"/>
      <c r="XBC1" s="799"/>
      <c r="XBD1" s="799"/>
      <c r="XBE1" s="799"/>
      <c r="XBF1" s="799"/>
      <c r="XBG1" s="799"/>
      <c r="XBH1" s="799"/>
      <c r="XBI1" s="799"/>
      <c r="XBJ1" s="799"/>
      <c r="XBK1" s="799"/>
      <c r="XBL1" s="799"/>
      <c r="XBM1" s="799"/>
      <c r="XBN1" s="799"/>
      <c r="XBO1" s="799"/>
      <c r="XBP1" s="799"/>
      <c r="XBQ1" s="799"/>
      <c r="XBR1" s="799"/>
      <c r="XBS1" s="799"/>
      <c r="XBT1" s="799"/>
      <c r="XBU1" s="799"/>
      <c r="XBV1" s="799"/>
      <c r="XBW1" s="799"/>
      <c r="XBX1" s="799"/>
      <c r="XBY1" s="799"/>
      <c r="XBZ1" s="799"/>
      <c r="XCA1" s="799"/>
      <c r="XCB1" s="799"/>
      <c r="XCC1" s="799"/>
      <c r="XCD1" s="799"/>
      <c r="XCE1" s="799"/>
      <c r="XCF1" s="799"/>
      <c r="XCG1" s="799"/>
      <c r="XCH1" s="799"/>
      <c r="XCI1" s="799"/>
      <c r="XCJ1" s="799"/>
      <c r="XCK1" s="799"/>
      <c r="XCL1" s="799"/>
      <c r="XCM1" s="799"/>
      <c r="XCN1" s="799"/>
      <c r="XCO1" s="799"/>
      <c r="XCP1" s="799"/>
      <c r="XCQ1" s="799"/>
      <c r="XCR1" s="799"/>
      <c r="XCS1" s="799"/>
      <c r="XCT1" s="799"/>
      <c r="XCU1" s="799"/>
      <c r="XCV1" s="799"/>
      <c r="XCW1" s="799"/>
      <c r="XCX1" s="799"/>
      <c r="XCY1" s="799"/>
      <c r="XCZ1" s="799"/>
      <c r="XDA1" s="799"/>
      <c r="XDB1" s="799"/>
      <c r="XDC1" s="799"/>
      <c r="XDD1" s="799"/>
      <c r="XDE1" s="799"/>
      <c r="XDF1" s="799"/>
      <c r="XDG1" s="799"/>
      <c r="XDH1" s="799"/>
      <c r="XDI1" s="799"/>
      <c r="XDJ1" s="799"/>
      <c r="XDK1" s="799"/>
      <c r="XDL1" s="799"/>
      <c r="XDM1" s="799"/>
      <c r="XDN1" s="799"/>
      <c r="XDO1" s="799"/>
      <c r="XDP1" s="799"/>
      <c r="XDQ1" s="799"/>
      <c r="XDR1" s="799"/>
      <c r="XDS1" s="799"/>
      <c r="XDT1" s="799"/>
      <c r="XDU1" s="799"/>
      <c r="XDV1" s="799"/>
      <c r="XDW1" s="799"/>
      <c r="XDX1" s="799"/>
      <c r="XDY1" s="799"/>
      <c r="XDZ1" s="799"/>
      <c r="XEA1" s="799"/>
      <c r="XEB1" s="799"/>
      <c r="XEC1" s="799"/>
      <c r="XED1" s="799"/>
      <c r="XEE1" s="799"/>
      <c r="XEF1" s="799"/>
      <c r="XEG1" s="799"/>
      <c r="XEH1" s="799"/>
      <c r="XEI1" s="799"/>
      <c r="XEJ1" s="799"/>
      <c r="XEK1" s="799"/>
      <c r="XEL1" s="799"/>
      <c r="XEM1" s="799"/>
      <c r="XEN1" s="799"/>
      <c r="XEO1" s="799"/>
      <c r="XEP1" s="799"/>
      <c r="XEQ1" s="799"/>
      <c r="XER1" s="799"/>
      <c r="XES1" s="799"/>
      <c r="XET1" s="799"/>
      <c r="XEU1" s="799"/>
      <c r="XEV1" s="799"/>
      <c r="XEW1" s="799"/>
      <c r="XEX1" s="799"/>
      <c r="XEY1" s="799"/>
      <c r="XEZ1" s="799"/>
      <c r="XFA1" s="799"/>
      <c r="XFB1" s="799"/>
      <c r="XFC1" s="799"/>
    </row>
    <row r="2" spans="1:16383" ht="46.5" customHeight="1" thickBot="1" x14ac:dyDescent="0.35">
      <c r="A2" s="1083" t="s">
        <v>552</v>
      </c>
      <c r="B2" s="1083"/>
      <c r="C2" s="1083"/>
      <c r="D2" s="1083"/>
      <c r="E2" s="1083"/>
      <c r="F2" s="1083"/>
      <c r="G2" s="1083"/>
      <c r="H2" s="1083"/>
      <c r="I2" s="1083"/>
      <c r="J2" s="1083"/>
    </row>
    <row r="3" spans="1:16383" s="76" customFormat="1" ht="24" customHeight="1" x14ac:dyDescent="0.3">
      <c r="A3" s="1276" t="s">
        <v>0</v>
      </c>
      <c r="B3" s="1278" t="s">
        <v>45</v>
      </c>
      <c r="C3" s="1280" t="s">
        <v>46</v>
      </c>
      <c r="D3" s="1278" t="s">
        <v>47</v>
      </c>
      <c r="E3" s="1282"/>
      <c r="F3" s="1282"/>
      <c r="G3" s="1282"/>
      <c r="H3" s="1048" t="s">
        <v>553</v>
      </c>
      <c r="I3" s="1284" t="s">
        <v>556</v>
      </c>
      <c r="J3" s="1285"/>
    </row>
    <row r="4" spans="1:16383" s="76" customFormat="1" ht="60.75" customHeight="1" thickBot="1" x14ac:dyDescent="0.35">
      <c r="A4" s="1277"/>
      <c r="B4" s="1279"/>
      <c r="C4" s="1281"/>
      <c r="D4" s="46" t="s">
        <v>11</v>
      </c>
      <c r="E4" s="811" t="s">
        <v>48</v>
      </c>
      <c r="F4" s="811" t="s">
        <v>49</v>
      </c>
      <c r="G4" s="188" t="s">
        <v>2</v>
      </c>
      <c r="H4" s="1283"/>
      <c r="I4" s="48" t="s">
        <v>555</v>
      </c>
      <c r="J4" s="49" t="s">
        <v>554</v>
      </c>
    </row>
    <row r="5" spans="1:16383" s="76" customFormat="1" ht="63" customHeight="1" x14ac:dyDescent="0.3">
      <c r="A5" s="1266" t="s">
        <v>23</v>
      </c>
      <c r="B5" s="1270" t="s">
        <v>3</v>
      </c>
      <c r="C5" s="498" t="s">
        <v>708</v>
      </c>
      <c r="D5" s="1270" t="s">
        <v>559</v>
      </c>
      <c r="E5" s="1272"/>
      <c r="F5" s="1272"/>
      <c r="G5" s="1273"/>
      <c r="H5" s="195">
        <v>283</v>
      </c>
      <c r="I5" s="195">
        <v>3680</v>
      </c>
      <c r="J5" s="196">
        <v>248</v>
      </c>
    </row>
    <row r="6" spans="1:16383" s="76" customFormat="1" ht="63.75" customHeight="1" x14ac:dyDescent="0.3">
      <c r="A6" s="1267"/>
      <c r="B6" s="1258"/>
      <c r="C6" s="499" t="s">
        <v>709</v>
      </c>
      <c r="D6" s="1258" t="s">
        <v>559</v>
      </c>
      <c r="E6" s="1127"/>
      <c r="F6" s="1127"/>
      <c r="G6" s="1128"/>
      <c r="H6" s="768">
        <v>21</v>
      </c>
      <c r="I6" s="802">
        <v>63</v>
      </c>
      <c r="J6" s="803">
        <v>21</v>
      </c>
    </row>
    <row r="7" spans="1:16383" s="76" customFormat="1" ht="67.5" customHeight="1" x14ac:dyDescent="0.3">
      <c r="A7" s="1268"/>
      <c r="B7" s="1251"/>
      <c r="C7" s="500" t="s">
        <v>713</v>
      </c>
      <c r="D7" s="1258" t="s">
        <v>559</v>
      </c>
      <c r="E7" s="1127"/>
      <c r="F7" s="1127"/>
      <c r="G7" s="1128"/>
      <c r="H7" s="807">
        <v>283</v>
      </c>
      <c r="I7" s="807">
        <v>3680</v>
      </c>
      <c r="J7" s="812">
        <v>248</v>
      </c>
    </row>
    <row r="8" spans="1:16383" s="76" customFormat="1" ht="60" customHeight="1" thickBot="1" x14ac:dyDescent="0.35">
      <c r="A8" s="1269"/>
      <c r="B8" s="1271"/>
      <c r="C8" s="501" t="s">
        <v>3340</v>
      </c>
      <c r="D8" s="1271" t="s">
        <v>3332</v>
      </c>
      <c r="E8" s="1274"/>
      <c r="F8" s="1274"/>
      <c r="G8" s="1275"/>
      <c r="H8" s="48">
        <v>783</v>
      </c>
      <c r="I8" s="48">
        <v>4900</v>
      </c>
      <c r="J8" s="49">
        <v>687</v>
      </c>
    </row>
    <row r="9" spans="1:16383" s="76" customFormat="1" ht="47.25" customHeight="1" x14ac:dyDescent="0.3">
      <c r="A9" s="1266" t="s">
        <v>24</v>
      </c>
      <c r="B9" s="1270" t="s">
        <v>4</v>
      </c>
      <c r="C9" s="498" t="s">
        <v>710</v>
      </c>
      <c r="D9" s="1270" t="s">
        <v>3333</v>
      </c>
      <c r="E9" s="1272"/>
      <c r="F9" s="1272"/>
      <c r="G9" s="1273"/>
      <c r="H9" s="195">
        <v>283</v>
      </c>
      <c r="I9" s="195">
        <v>3680</v>
      </c>
      <c r="J9" s="196">
        <v>248</v>
      </c>
    </row>
    <row r="10" spans="1:16383" s="76" customFormat="1" ht="72" customHeight="1" x14ac:dyDescent="0.3">
      <c r="A10" s="1291"/>
      <c r="B10" s="1055"/>
      <c r="C10" s="502" t="s">
        <v>711</v>
      </c>
      <c r="D10" s="1055" t="s">
        <v>3334</v>
      </c>
      <c r="E10" s="1056"/>
      <c r="F10" s="1056"/>
      <c r="G10" s="1257"/>
      <c r="H10" s="802">
        <v>21</v>
      </c>
      <c r="I10" s="802">
        <v>63</v>
      </c>
      <c r="J10" s="803">
        <v>21</v>
      </c>
    </row>
    <row r="11" spans="1:16383" s="76" customFormat="1" ht="99" customHeight="1" x14ac:dyDescent="0.3">
      <c r="A11" s="1291"/>
      <c r="B11" s="1055"/>
      <c r="C11" s="1292" t="s">
        <v>877</v>
      </c>
      <c r="D11" s="1289" t="s">
        <v>445</v>
      </c>
      <c r="E11" s="1287" t="s">
        <v>1686</v>
      </c>
      <c r="F11" s="1287" t="s">
        <v>1348</v>
      </c>
      <c r="G11" s="1287" t="s">
        <v>437</v>
      </c>
      <c r="H11" s="1293">
        <v>1</v>
      </c>
      <c r="I11" s="1178" t="s">
        <v>645</v>
      </c>
      <c r="J11" s="1286" t="s">
        <v>646</v>
      </c>
    </row>
    <row r="12" spans="1:16383" s="76" customFormat="1" ht="111" customHeight="1" x14ac:dyDescent="0.3">
      <c r="A12" s="1291"/>
      <c r="B12" s="1055"/>
      <c r="C12" s="1263"/>
      <c r="D12" s="1290"/>
      <c r="E12" s="1288"/>
      <c r="F12" s="1288"/>
      <c r="G12" s="1288"/>
      <c r="H12" s="1294"/>
      <c r="I12" s="1048"/>
      <c r="J12" s="1285"/>
    </row>
    <row r="13" spans="1:16383" s="76" customFormat="1" ht="66" customHeight="1" thickBot="1" x14ac:dyDescent="0.35">
      <c r="A13" s="1291"/>
      <c r="B13" s="1055"/>
      <c r="C13" s="499" t="s">
        <v>712</v>
      </c>
      <c r="D13" s="1258" t="s">
        <v>559</v>
      </c>
      <c r="E13" s="1127"/>
      <c r="F13" s="1127"/>
      <c r="G13" s="1128"/>
      <c r="H13" s="1259" t="s">
        <v>561</v>
      </c>
      <c r="I13" s="1260"/>
      <c r="J13" s="1261"/>
    </row>
    <row r="14" spans="1:16383" s="76" customFormat="1" ht="66" customHeight="1" x14ac:dyDescent="0.3">
      <c r="A14" s="1267"/>
      <c r="B14" s="1258"/>
      <c r="C14" s="499" t="s">
        <v>713</v>
      </c>
      <c r="D14" s="1258" t="s">
        <v>3335</v>
      </c>
      <c r="E14" s="1127"/>
      <c r="F14" s="1127"/>
      <c r="G14" s="1128"/>
      <c r="H14" s="195">
        <v>283</v>
      </c>
      <c r="I14" s="195">
        <v>3680</v>
      </c>
      <c r="J14" s="196">
        <v>248</v>
      </c>
    </row>
    <row r="15" spans="1:16383" s="76" customFormat="1" ht="63.75" customHeight="1" thickBot="1" x14ac:dyDescent="0.35">
      <c r="A15" s="1269"/>
      <c r="B15" s="1271"/>
      <c r="C15" s="501" t="s">
        <v>3340</v>
      </c>
      <c r="D15" s="1271" t="s">
        <v>560</v>
      </c>
      <c r="E15" s="1274"/>
      <c r="F15" s="1274"/>
      <c r="G15" s="1275"/>
      <c r="H15" s="48">
        <v>783</v>
      </c>
      <c r="I15" s="48">
        <v>4900</v>
      </c>
      <c r="J15" s="49">
        <v>687</v>
      </c>
    </row>
    <row r="16" spans="1:16383" s="76" customFormat="1" ht="64.5" customHeight="1" x14ac:dyDescent="0.3">
      <c r="A16" s="1295" t="s">
        <v>25</v>
      </c>
      <c r="B16" s="1297" t="s">
        <v>5</v>
      </c>
      <c r="C16" s="498" t="s">
        <v>710</v>
      </c>
      <c r="D16" s="1270" t="s">
        <v>3336</v>
      </c>
      <c r="E16" s="1272"/>
      <c r="F16" s="1272"/>
      <c r="G16" s="1273"/>
      <c r="H16" s="195">
        <v>283</v>
      </c>
      <c r="I16" s="195">
        <v>3680</v>
      </c>
      <c r="J16" s="196">
        <v>248</v>
      </c>
    </row>
    <row r="17" spans="1:17" s="76" customFormat="1" ht="117" customHeight="1" x14ac:dyDescent="0.3">
      <c r="A17" s="1249"/>
      <c r="B17" s="1298"/>
      <c r="C17" s="499" t="s">
        <v>1145</v>
      </c>
      <c r="D17" s="1055" t="s">
        <v>557</v>
      </c>
      <c r="E17" s="1056"/>
      <c r="F17" s="1056"/>
      <c r="G17" s="1257"/>
      <c r="H17" s="1259" t="s">
        <v>558</v>
      </c>
      <c r="I17" s="1260"/>
      <c r="J17" s="1261"/>
    </row>
    <row r="18" spans="1:17" s="76" customFormat="1" ht="99.75" customHeight="1" x14ac:dyDescent="0.3">
      <c r="A18" s="1249"/>
      <c r="B18" s="1298"/>
      <c r="C18" s="1292" t="s">
        <v>714</v>
      </c>
      <c r="D18" s="1289" t="s">
        <v>445</v>
      </c>
      <c r="E18" s="1287" t="s">
        <v>1686</v>
      </c>
      <c r="F18" s="1287" t="s">
        <v>1348</v>
      </c>
      <c r="G18" s="1287" t="s">
        <v>437</v>
      </c>
      <c r="H18" s="1293">
        <v>1</v>
      </c>
      <c r="I18" s="1178" t="s">
        <v>645</v>
      </c>
      <c r="J18" s="1286" t="s">
        <v>646</v>
      </c>
    </row>
    <row r="19" spans="1:17" s="76" customFormat="1" ht="106.5" customHeight="1" thickBot="1" x14ac:dyDescent="0.35">
      <c r="A19" s="1249"/>
      <c r="B19" s="1298"/>
      <c r="C19" s="1263"/>
      <c r="D19" s="1290"/>
      <c r="E19" s="1288"/>
      <c r="F19" s="1288"/>
      <c r="G19" s="1288"/>
      <c r="H19" s="1294"/>
      <c r="I19" s="1048"/>
      <c r="J19" s="1285"/>
    </row>
    <row r="20" spans="1:17" s="76" customFormat="1" ht="80.25" customHeight="1" x14ac:dyDescent="0.3">
      <c r="A20" s="1249"/>
      <c r="B20" s="1298"/>
      <c r="C20" s="503" t="s">
        <v>713</v>
      </c>
      <c r="D20" s="1258" t="s">
        <v>3336</v>
      </c>
      <c r="E20" s="1127"/>
      <c r="F20" s="1127"/>
      <c r="G20" s="1128"/>
      <c r="H20" s="195">
        <v>283</v>
      </c>
      <c r="I20" s="195">
        <v>3680</v>
      </c>
      <c r="J20" s="196">
        <v>248</v>
      </c>
    </row>
    <row r="21" spans="1:17" s="76" customFormat="1" ht="67.5" customHeight="1" thickBot="1" x14ac:dyDescent="0.35">
      <c r="A21" s="1249"/>
      <c r="B21" s="1298"/>
      <c r="C21" s="500" t="s">
        <v>3340</v>
      </c>
      <c r="D21" s="1258" t="s">
        <v>560</v>
      </c>
      <c r="E21" s="1127"/>
      <c r="F21" s="1127"/>
      <c r="G21" s="1128"/>
      <c r="H21" s="48">
        <v>783</v>
      </c>
      <c r="I21" s="48">
        <v>4900</v>
      </c>
      <c r="J21" s="49">
        <v>687</v>
      </c>
    </row>
    <row r="22" spans="1:17" s="76" customFormat="1" ht="86.25" customHeight="1" x14ac:dyDescent="0.3">
      <c r="A22" s="1249"/>
      <c r="B22" s="1298"/>
      <c r="C22" s="504" t="s">
        <v>1146</v>
      </c>
      <c r="D22" s="1258" t="s">
        <v>564</v>
      </c>
      <c r="E22" s="1127"/>
      <c r="F22" s="1127"/>
      <c r="G22" s="1128"/>
      <c r="H22" s="1259" t="s">
        <v>564</v>
      </c>
      <c r="I22" s="1260"/>
      <c r="J22" s="1261"/>
      <c r="P22" s="823"/>
      <c r="Q22" s="840"/>
    </row>
    <row r="23" spans="1:17" s="76" customFormat="1" ht="294.75" customHeight="1" thickBot="1" x14ac:dyDescent="0.35">
      <c r="A23" s="1296"/>
      <c r="B23" s="1299"/>
      <c r="C23" s="501" t="s">
        <v>715</v>
      </c>
      <c r="D23" s="505" t="s">
        <v>2009</v>
      </c>
      <c r="E23" s="760" t="s">
        <v>3162</v>
      </c>
      <c r="F23" s="760" t="s">
        <v>3161</v>
      </c>
      <c r="G23" s="779" t="s">
        <v>3160</v>
      </c>
      <c r="H23" s="1300" t="s">
        <v>563</v>
      </c>
      <c r="I23" s="1301"/>
      <c r="J23" s="1302"/>
      <c r="P23" s="823"/>
      <c r="Q23" s="828"/>
    </row>
    <row r="24" spans="1:17" s="76" customFormat="1" ht="50.25" customHeight="1" x14ac:dyDescent="0.3">
      <c r="A24" s="1249" t="s">
        <v>26</v>
      </c>
      <c r="B24" s="1250" t="s">
        <v>6</v>
      </c>
      <c r="C24" s="502" t="s">
        <v>710</v>
      </c>
      <c r="D24" s="1055" t="s">
        <v>559</v>
      </c>
      <c r="E24" s="1056"/>
      <c r="F24" s="1056"/>
      <c r="G24" s="1257"/>
      <c r="H24" s="195">
        <v>283</v>
      </c>
      <c r="I24" s="195">
        <v>3680</v>
      </c>
      <c r="J24" s="196">
        <v>248</v>
      </c>
    </row>
    <row r="25" spans="1:17" s="76" customFormat="1" ht="94.5" customHeight="1" x14ac:dyDescent="0.3">
      <c r="A25" s="1249"/>
      <c r="B25" s="1250"/>
      <c r="C25" s="499" t="s">
        <v>716</v>
      </c>
      <c r="D25" s="1258" t="s">
        <v>557</v>
      </c>
      <c r="E25" s="1127"/>
      <c r="F25" s="1127"/>
      <c r="G25" s="1128"/>
      <c r="H25" s="1259" t="s">
        <v>558</v>
      </c>
      <c r="I25" s="1260"/>
      <c r="J25" s="1261"/>
    </row>
    <row r="26" spans="1:17" s="76" customFormat="1" ht="15.75" customHeight="1" x14ac:dyDescent="0.3">
      <c r="A26" s="1249"/>
      <c r="B26" s="1250"/>
      <c r="C26" s="1262" t="s">
        <v>717</v>
      </c>
      <c r="D26" s="1289" t="s">
        <v>445</v>
      </c>
      <c r="E26" s="1287" t="s">
        <v>1686</v>
      </c>
      <c r="F26" s="1287" t="s">
        <v>1348</v>
      </c>
      <c r="G26" s="1287" t="s">
        <v>438</v>
      </c>
      <c r="H26" s="1264">
        <v>1</v>
      </c>
      <c r="I26" s="1307" t="s">
        <v>645</v>
      </c>
      <c r="J26" s="1309" t="s">
        <v>646</v>
      </c>
    </row>
    <row r="27" spans="1:17" s="76" customFormat="1" ht="98.25" customHeight="1" x14ac:dyDescent="0.3">
      <c r="A27" s="1249"/>
      <c r="B27" s="1250"/>
      <c r="C27" s="1262"/>
      <c r="D27" s="1311"/>
      <c r="E27" s="1313"/>
      <c r="F27" s="1313"/>
      <c r="G27" s="1313"/>
      <c r="H27" s="1264"/>
      <c r="I27" s="1307"/>
      <c r="J27" s="1309"/>
    </row>
    <row r="28" spans="1:17" s="76" customFormat="1" ht="112.5" customHeight="1" x14ac:dyDescent="0.3">
      <c r="A28" s="1249"/>
      <c r="B28" s="1250"/>
      <c r="C28" s="1263"/>
      <c r="D28" s="1290"/>
      <c r="E28" s="1288"/>
      <c r="F28" s="1288"/>
      <c r="G28" s="1288"/>
      <c r="H28" s="1265"/>
      <c r="I28" s="1308"/>
      <c r="J28" s="1310"/>
    </row>
    <row r="29" spans="1:17" s="76" customFormat="1" ht="86.25" customHeight="1" x14ac:dyDescent="0.3">
      <c r="A29" s="1249"/>
      <c r="B29" s="1250"/>
      <c r="C29" s="503" t="s">
        <v>724</v>
      </c>
      <c r="D29" s="1258" t="s">
        <v>564</v>
      </c>
      <c r="E29" s="1127"/>
      <c r="F29" s="1127"/>
      <c r="G29" s="1128"/>
      <c r="H29" s="807">
        <v>1066</v>
      </c>
      <c r="I29" s="807">
        <v>8580</v>
      </c>
      <c r="J29" s="812">
        <v>935</v>
      </c>
    </row>
    <row r="30" spans="1:17" s="76" customFormat="1" ht="63.75" customHeight="1" thickBot="1" x14ac:dyDescent="0.35">
      <c r="A30" s="1249"/>
      <c r="B30" s="1250"/>
      <c r="C30" s="500" t="s">
        <v>718</v>
      </c>
      <c r="D30" s="51" t="s">
        <v>439</v>
      </c>
      <c r="E30" s="752" t="s">
        <v>443</v>
      </c>
      <c r="F30" s="752" t="s">
        <v>440</v>
      </c>
      <c r="G30" s="191" t="s">
        <v>444</v>
      </c>
      <c r="H30" s="1246"/>
      <c r="I30" s="1247"/>
      <c r="J30" s="1248"/>
    </row>
    <row r="31" spans="1:17" s="76" customFormat="1" ht="251.25" customHeight="1" thickBot="1" x14ac:dyDescent="0.35">
      <c r="A31" s="1249"/>
      <c r="B31" s="1250"/>
      <c r="C31" s="500" t="s">
        <v>719</v>
      </c>
      <c r="D31" s="189" t="s">
        <v>453</v>
      </c>
      <c r="E31" s="506" t="s">
        <v>3159</v>
      </c>
      <c r="F31" s="507" t="s">
        <v>2793</v>
      </c>
      <c r="G31" s="190" t="s">
        <v>3156</v>
      </c>
      <c r="H31" s="1246"/>
      <c r="I31" s="1247"/>
      <c r="J31" s="1248"/>
    </row>
    <row r="32" spans="1:17" s="76" customFormat="1" ht="72" x14ac:dyDescent="0.3">
      <c r="A32" s="1249"/>
      <c r="B32" s="1250"/>
      <c r="C32" s="500" t="s">
        <v>720</v>
      </c>
      <c r="D32" s="1258" t="s">
        <v>1914</v>
      </c>
      <c r="E32" s="1127"/>
      <c r="F32" s="1127"/>
      <c r="G32" s="1128"/>
      <c r="H32" s="1259" t="s">
        <v>1914</v>
      </c>
      <c r="I32" s="1260"/>
      <c r="J32" s="1261"/>
    </row>
    <row r="33" spans="1:10" s="76" customFormat="1" ht="324" x14ac:dyDescent="0.3">
      <c r="A33" s="1249"/>
      <c r="B33" s="1250"/>
      <c r="C33" s="500" t="s">
        <v>715</v>
      </c>
      <c r="D33" s="51" t="s">
        <v>2008</v>
      </c>
      <c r="E33" s="752" t="s">
        <v>3162</v>
      </c>
      <c r="F33" s="752" t="s">
        <v>3161</v>
      </c>
      <c r="G33" s="739" t="s">
        <v>3160</v>
      </c>
      <c r="H33" s="1259" t="s">
        <v>3337</v>
      </c>
      <c r="I33" s="1260"/>
      <c r="J33" s="1261"/>
    </row>
    <row r="34" spans="1:10" s="76" customFormat="1" ht="144" x14ac:dyDescent="0.3">
      <c r="A34" s="1249"/>
      <c r="B34" s="1250"/>
      <c r="C34" s="499" t="s">
        <v>721</v>
      </c>
      <c r="D34" s="51" t="s">
        <v>442</v>
      </c>
      <c r="E34" s="1126" t="s">
        <v>562</v>
      </c>
      <c r="F34" s="1127"/>
      <c r="G34" s="1128"/>
      <c r="H34" s="1312" t="s">
        <v>562</v>
      </c>
      <c r="I34" s="1053"/>
      <c r="J34" s="1054"/>
    </row>
    <row r="35" spans="1:10" s="76" customFormat="1" ht="36.6" thickBot="1" x14ac:dyDescent="0.35">
      <c r="A35" s="1249"/>
      <c r="B35" s="1250"/>
      <c r="C35" s="500" t="s">
        <v>722</v>
      </c>
      <c r="D35" s="1251" t="s">
        <v>562</v>
      </c>
      <c r="E35" s="1252"/>
      <c r="F35" s="1252"/>
      <c r="G35" s="1253"/>
      <c r="H35" s="1254" t="s">
        <v>562</v>
      </c>
      <c r="I35" s="1255"/>
      <c r="J35" s="1256"/>
    </row>
    <row r="36" spans="1:10" s="76" customFormat="1" ht="55.5" customHeight="1" x14ac:dyDescent="0.3">
      <c r="A36" s="1295" t="s">
        <v>27</v>
      </c>
      <c r="B36" s="1297" t="s">
        <v>7</v>
      </c>
      <c r="C36" s="508" t="s">
        <v>710</v>
      </c>
      <c r="D36" s="1321" t="s">
        <v>3336</v>
      </c>
      <c r="E36" s="1321"/>
      <c r="F36" s="1321"/>
      <c r="G36" s="1321"/>
      <c r="H36" s="195">
        <v>283</v>
      </c>
      <c r="I36" s="195">
        <v>3680</v>
      </c>
      <c r="J36" s="196">
        <v>248</v>
      </c>
    </row>
    <row r="37" spans="1:10" s="76" customFormat="1" ht="76.5" customHeight="1" x14ac:dyDescent="0.3">
      <c r="A37" s="1249"/>
      <c r="B37" s="1298"/>
      <c r="C37" s="509" t="s">
        <v>723</v>
      </c>
      <c r="D37" s="1059" t="s">
        <v>557</v>
      </c>
      <c r="E37" s="1059"/>
      <c r="F37" s="1059"/>
      <c r="G37" s="1059"/>
      <c r="H37" s="1317" t="s">
        <v>558</v>
      </c>
      <c r="I37" s="1317"/>
      <c r="J37" s="1318"/>
    </row>
    <row r="38" spans="1:10" s="76" customFormat="1" ht="58.5" customHeight="1" x14ac:dyDescent="0.3">
      <c r="A38" s="1249"/>
      <c r="B38" s="1298"/>
      <c r="C38" s="509" t="s">
        <v>722</v>
      </c>
      <c r="D38" s="1059" t="s">
        <v>562</v>
      </c>
      <c r="E38" s="1059"/>
      <c r="F38" s="1059"/>
      <c r="G38" s="1059"/>
      <c r="H38" s="1049" t="s">
        <v>562</v>
      </c>
      <c r="I38" s="1049"/>
      <c r="J38" s="1051"/>
    </row>
    <row r="39" spans="1:10" s="76" customFormat="1" ht="80.25" customHeight="1" x14ac:dyDescent="0.3">
      <c r="A39" s="1249"/>
      <c r="B39" s="1298"/>
      <c r="C39" s="509" t="s">
        <v>1147</v>
      </c>
      <c r="D39" s="1059" t="s">
        <v>557</v>
      </c>
      <c r="E39" s="1059"/>
      <c r="F39" s="1059"/>
      <c r="G39" s="1059"/>
      <c r="H39" s="1317" t="s">
        <v>558</v>
      </c>
      <c r="I39" s="1317"/>
      <c r="J39" s="1318"/>
    </row>
    <row r="40" spans="1:10" s="76" customFormat="1" ht="52.5" customHeight="1" x14ac:dyDescent="0.3">
      <c r="A40" s="1249"/>
      <c r="B40" s="1298"/>
      <c r="C40" s="1305" t="s">
        <v>717</v>
      </c>
      <c r="D40" s="1059" t="s">
        <v>445</v>
      </c>
      <c r="E40" s="1059" t="s">
        <v>1686</v>
      </c>
      <c r="F40" s="1059" t="s">
        <v>1348</v>
      </c>
      <c r="G40" s="1059" t="s">
        <v>438</v>
      </c>
      <c r="H40" s="1306">
        <v>1</v>
      </c>
      <c r="I40" s="1304" t="s">
        <v>645</v>
      </c>
      <c r="J40" s="1303" t="s">
        <v>646</v>
      </c>
    </row>
    <row r="41" spans="1:10" s="76" customFormat="1" ht="45" customHeight="1" x14ac:dyDescent="0.3">
      <c r="A41" s="1249"/>
      <c r="B41" s="1298"/>
      <c r="C41" s="1305"/>
      <c r="D41" s="1059"/>
      <c r="E41" s="1059"/>
      <c r="F41" s="1059"/>
      <c r="G41" s="1059"/>
      <c r="H41" s="1306"/>
      <c r="I41" s="1304"/>
      <c r="J41" s="1303"/>
    </row>
    <row r="42" spans="1:10" s="76" customFormat="1" ht="100.5" customHeight="1" x14ac:dyDescent="0.3">
      <c r="A42" s="1249"/>
      <c r="B42" s="1298"/>
      <c r="C42" s="1305"/>
      <c r="D42" s="1059"/>
      <c r="E42" s="1059"/>
      <c r="F42" s="1059"/>
      <c r="G42" s="1059"/>
      <c r="H42" s="1306"/>
      <c r="I42" s="1304"/>
      <c r="J42" s="1303"/>
    </row>
    <row r="43" spans="1:10" s="76" customFormat="1" ht="89.25" customHeight="1" x14ac:dyDescent="0.3">
      <c r="A43" s="1249"/>
      <c r="B43" s="1298"/>
      <c r="C43" s="510" t="s">
        <v>724</v>
      </c>
      <c r="D43" s="1059" t="s">
        <v>564</v>
      </c>
      <c r="E43" s="1059"/>
      <c r="F43" s="1059"/>
      <c r="G43" s="1059"/>
      <c r="H43" s="807">
        <v>1066</v>
      </c>
      <c r="I43" s="807">
        <v>8580</v>
      </c>
      <c r="J43" s="812">
        <v>935</v>
      </c>
    </row>
    <row r="44" spans="1:10" s="76" customFormat="1" ht="55.5" customHeight="1" thickBot="1" x14ac:dyDescent="0.35">
      <c r="A44" s="1249"/>
      <c r="B44" s="1298"/>
      <c r="C44" s="509" t="s">
        <v>3340</v>
      </c>
      <c r="D44" s="1059" t="s">
        <v>3338</v>
      </c>
      <c r="E44" s="1059"/>
      <c r="F44" s="1059"/>
      <c r="G44" s="1059"/>
      <c r="H44" s="48">
        <v>783</v>
      </c>
      <c r="I44" s="48">
        <v>4900</v>
      </c>
      <c r="J44" s="49">
        <v>687</v>
      </c>
    </row>
    <row r="45" spans="1:10" s="76" customFormat="1" ht="66" customHeight="1" x14ac:dyDescent="0.3">
      <c r="A45" s="1249"/>
      <c r="B45" s="1298"/>
      <c r="C45" s="509" t="s">
        <v>730</v>
      </c>
      <c r="D45" s="1059" t="s">
        <v>562</v>
      </c>
      <c r="E45" s="1059"/>
      <c r="F45" s="1059"/>
      <c r="G45" s="1059"/>
      <c r="H45" s="768">
        <v>109</v>
      </c>
      <c r="I45" s="768">
        <v>81</v>
      </c>
      <c r="J45" s="227">
        <v>35</v>
      </c>
    </row>
    <row r="46" spans="1:10" s="76" customFormat="1" ht="72.75" customHeight="1" x14ac:dyDescent="0.3">
      <c r="A46" s="1249"/>
      <c r="B46" s="1298"/>
      <c r="C46" s="509" t="s">
        <v>725</v>
      </c>
      <c r="D46" s="752" t="s">
        <v>439</v>
      </c>
      <c r="E46" s="752" t="s">
        <v>443</v>
      </c>
      <c r="F46" s="752" t="s">
        <v>440</v>
      </c>
      <c r="G46" s="752" t="s">
        <v>444</v>
      </c>
      <c r="H46" s="1317" t="s">
        <v>3163</v>
      </c>
      <c r="I46" s="1317"/>
      <c r="J46" s="1318"/>
    </row>
    <row r="47" spans="1:10" s="76" customFormat="1" ht="57" customHeight="1" x14ac:dyDescent="0.3">
      <c r="A47" s="1249"/>
      <c r="B47" s="1298"/>
      <c r="C47" s="509" t="s">
        <v>726</v>
      </c>
      <c r="D47" s="1059" t="s">
        <v>563</v>
      </c>
      <c r="E47" s="1059"/>
      <c r="F47" s="1059"/>
      <c r="G47" s="1059"/>
      <c r="H47" s="1317" t="s">
        <v>3339</v>
      </c>
      <c r="I47" s="1317"/>
      <c r="J47" s="1318"/>
    </row>
    <row r="48" spans="1:10" s="76" customFormat="1" ht="342" x14ac:dyDescent="0.3">
      <c r="A48" s="1249"/>
      <c r="B48" s="1298"/>
      <c r="C48" s="509" t="s">
        <v>715</v>
      </c>
      <c r="D48" s="752" t="s">
        <v>2010</v>
      </c>
      <c r="E48" s="752" t="s">
        <v>3162</v>
      </c>
      <c r="F48" s="752" t="s">
        <v>3161</v>
      </c>
      <c r="G48" s="739" t="s">
        <v>3160</v>
      </c>
      <c r="H48" s="1317" t="s">
        <v>3337</v>
      </c>
      <c r="I48" s="1317"/>
      <c r="J48" s="1318"/>
    </row>
    <row r="49" spans="1:17" s="76" customFormat="1" ht="360.6" thickBot="1" x14ac:dyDescent="0.35">
      <c r="A49" s="1249"/>
      <c r="B49" s="1298"/>
      <c r="C49" s="509" t="s">
        <v>727</v>
      </c>
      <c r="D49" s="752" t="s">
        <v>2011</v>
      </c>
      <c r="E49" s="752" t="s">
        <v>3162</v>
      </c>
      <c r="F49" s="752" t="s">
        <v>3161</v>
      </c>
      <c r="G49" s="739" t="s">
        <v>3160</v>
      </c>
      <c r="H49" s="1312" t="s">
        <v>1351</v>
      </c>
      <c r="I49" s="1053"/>
      <c r="J49" s="1054"/>
    </row>
    <row r="50" spans="1:17" s="76" customFormat="1" ht="185.25" customHeight="1" thickBot="1" x14ac:dyDescent="0.35">
      <c r="A50" s="1249"/>
      <c r="B50" s="1298"/>
      <c r="C50" s="509" t="s">
        <v>728</v>
      </c>
      <c r="D50" s="483" t="s">
        <v>453</v>
      </c>
      <c r="E50" s="506" t="s">
        <v>3159</v>
      </c>
      <c r="F50" s="507" t="s">
        <v>2793</v>
      </c>
      <c r="G50" s="190" t="s">
        <v>3156</v>
      </c>
      <c r="H50" s="1319"/>
      <c r="I50" s="1319"/>
      <c r="J50" s="1320"/>
    </row>
    <row r="51" spans="1:17" s="76" customFormat="1" ht="185.25" customHeight="1" thickBot="1" x14ac:dyDescent="0.35">
      <c r="A51" s="1249"/>
      <c r="B51" s="1298"/>
      <c r="C51" s="509" t="s">
        <v>729</v>
      </c>
      <c r="D51" s="752" t="s">
        <v>453</v>
      </c>
      <c r="E51" s="506" t="s">
        <v>3159</v>
      </c>
      <c r="F51" s="507" t="s">
        <v>2793</v>
      </c>
      <c r="G51" s="190" t="s">
        <v>3156</v>
      </c>
      <c r="H51" s="1049" t="s">
        <v>562</v>
      </c>
      <c r="I51" s="1049"/>
      <c r="J51" s="1051"/>
    </row>
    <row r="52" spans="1:17" ht="288.75" customHeight="1" thickBot="1" x14ac:dyDescent="0.35">
      <c r="A52" s="1296"/>
      <c r="B52" s="1299"/>
      <c r="C52" s="511" t="s">
        <v>1349</v>
      </c>
      <c r="D52" s="760" t="s">
        <v>2012</v>
      </c>
      <c r="E52" s="760" t="s">
        <v>1350</v>
      </c>
      <c r="F52" s="760" t="s">
        <v>3158</v>
      </c>
      <c r="G52" s="193" t="s">
        <v>193</v>
      </c>
      <c r="H52" s="811">
        <v>261</v>
      </c>
      <c r="I52" s="811">
        <v>121</v>
      </c>
      <c r="J52" s="194">
        <v>83</v>
      </c>
    </row>
    <row r="53" spans="1:17" ht="15.6" x14ac:dyDescent="0.3">
      <c r="A53" s="984"/>
      <c r="B53" s="242"/>
      <c r="C53" s="242"/>
      <c r="D53" s="512"/>
      <c r="E53" s="82"/>
      <c r="F53" s="512"/>
      <c r="G53" s="242"/>
      <c r="I53" s="76"/>
      <c r="J53" s="76"/>
      <c r="K53" s="76"/>
      <c r="L53" s="775"/>
      <c r="Q53" s="76"/>
    </row>
    <row r="54" spans="1:17" ht="115.5" customHeight="1" x14ac:dyDescent="0.3">
      <c r="A54" s="1314" t="s">
        <v>3157</v>
      </c>
      <c r="B54" s="1314"/>
      <c r="C54" s="731" t="s">
        <v>2869</v>
      </c>
      <c r="D54" s="512"/>
      <c r="E54" s="82"/>
      <c r="F54" s="512"/>
      <c r="G54" s="821"/>
      <c r="I54" s="982"/>
      <c r="J54" s="982"/>
      <c r="K54" s="76"/>
      <c r="L54" s="76"/>
      <c r="Q54" s="982"/>
    </row>
    <row r="55" spans="1:17" ht="19.5" customHeight="1" x14ac:dyDescent="0.3">
      <c r="A55" s="1315"/>
      <c r="B55" s="1315"/>
      <c r="C55" s="735" t="s">
        <v>50</v>
      </c>
      <c r="G55" s="735" t="s">
        <v>31</v>
      </c>
      <c r="I55" s="76"/>
      <c r="J55" s="76"/>
      <c r="K55" s="76"/>
      <c r="L55" s="76"/>
      <c r="Q55" s="76"/>
    </row>
    <row r="56" spans="1:17" ht="56.25" customHeight="1" x14ac:dyDescent="0.3">
      <c r="A56" s="1316" t="s">
        <v>649</v>
      </c>
      <c r="B56" s="1316"/>
      <c r="C56" s="54" t="s">
        <v>2793</v>
      </c>
      <c r="D56" s="124"/>
      <c r="E56" s="731" t="s">
        <v>2792</v>
      </c>
      <c r="F56" s="14"/>
      <c r="G56" s="24"/>
      <c r="I56" s="982"/>
      <c r="J56" s="982"/>
      <c r="K56" s="76"/>
      <c r="L56" s="76"/>
      <c r="Q56" s="982"/>
    </row>
    <row r="57" spans="1:17" ht="15.6" x14ac:dyDescent="0.3">
      <c r="A57" s="1315"/>
      <c r="B57" s="1315"/>
      <c r="C57" s="735" t="s">
        <v>34</v>
      </c>
      <c r="D57" s="1040" t="s">
        <v>36</v>
      </c>
      <c r="E57" s="1040"/>
      <c r="F57" s="1040"/>
      <c r="G57" s="735" t="s">
        <v>31</v>
      </c>
      <c r="I57" s="76"/>
      <c r="J57" s="76"/>
      <c r="K57" s="76"/>
      <c r="L57" s="775"/>
      <c r="Q57" s="76"/>
    </row>
    <row r="58" spans="1:17" ht="15.6" x14ac:dyDescent="0.3">
      <c r="A58" s="2"/>
      <c r="B58" s="76"/>
      <c r="C58" s="775" t="s">
        <v>3156</v>
      </c>
      <c r="D58" s="14"/>
      <c r="E58" s="124"/>
      <c r="F58" s="983">
        <v>44586</v>
      </c>
      <c r="G58" s="775"/>
      <c r="I58" s="982"/>
      <c r="J58" s="982"/>
      <c r="K58" s="76"/>
      <c r="L58" s="76"/>
      <c r="Q58" s="982"/>
    </row>
    <row r="59" spans="1:17" ht="31.2" x14ac:dyDescent="0.3">
      <c r="A59" s="75"/>
      <c r="C59" s="737" t="s">
        <v>39</v>
      </c>
      <c r="F59" s="737" t="s">
        <v>40</v>
      </c>
      <c r="G59" s="734"/>
    </row>
    <row r="60" spans="1:17" ht="21" x14ac:dyDescent="0.4">
      <c r="C60" s="1015" t="s">
        <v>3302</v>
      </c>
    </row>
  </sheetData>
  <mergeCells count="103">
    <mergeCell ref="A54:B54"/>
    <mergeCell ref="A55:B55"/>
    <mergeCell ref="A56:B56"/>
    <mergeCell ref="A57:B57"/>
    <mergeCell ref="D57:F57"/>
    <mergeCell ref="H46:J46"/>
    <mergeCell ref="D47:G47"/>
    <mergeCell ref="H47:J47"/>
    <mergeCell ref="H48:J48"/>
    <mergeCell ref="H50:J50"/>
    <mergeCell ref="H49:J49"/>
    <mergeCell ref="H51:J51"/>
    <mergeCell ref="A36:A52"/>
    <mergeCell ref="B36:B52"/>
    <mergeCell ref="D36:G36"/>
    <mergeCell ref="D37:G37"/>
    <mergeCell ref="H37:J37"/>
    <mergeCell ref="D38:G38"/>
    <mergeCell ref="H38:J38"/>
    <mergeCell ref="D43:G43"/>
    <mergeCell ref="D44:G44"/>
    <mergeCell ref="D45:G45"/>
    <mergeCell ref="D39:G39"/>
    <mergeCell ref="H39:J39"/>
    <mergeCell ref="D40:D42"/>
    <mergeCell ref="E40:E42"/>
    <mergeCell ref="F40:F42"/>
    <mergeCell ref="G40:G42"/>
    <mergeCell ref="J40:J42"/>
    <mergeCell ref="I40:I42"/>
    <mergeCell ref="C40:C42"/>
    <mergeCell ref="H40:H42"/>
    <mergeCell ref="D20:G20"/>
    <mergeCell ref="D21:G21"/>
    <mergeCell ref="D22:G22"/>
    <mergeCell ref="H22:J22"/>
    <mergeCell ref="I26:I28"/>
    <mergeCell ref="J26:J28"/>
    <mergeCell ref="D29:G29"/>
    <mergeCell ref="D26:D28"/>
    <mergeCell ref="D32:G32"/>
    <mergeCell ref="H32:J32"/>
    <mergeCell ref="H33:J33"/>
    <mergeCell ref="E34:G34"/>
    <mergeCell ref="H34:J34"/>
    <mergeCell ref="E26:E28"/>
    <mergeCell ref="F26:F28"/>
    <mergeCell ref="G26:G28"/>
    <mergeCell ref="D18:D19"/>
    <mergeCell ref="E18:E19"/>
    <mergeCell ref="F18:F19"/>
    <mergeCell ref="G18:G19"/>
    <mergeCell ref="D13:G13"/>
    <mergeCell ref="H13:J13"/>
    <mergeCell ref="D14:G14"/>
    <mergeCell ref="D15:G15"/>
    <mergeCell ref="A16:A23"/>
    <mergeCell ref="B16:B23"/>
    <mergeCell ref="D16:G16"/>
    <mergeCell ref="D17:G17"/>
    <mergeCell ref="H17:J17"/>
    <mergeCell ref="C18:C19"/>
    <mergeCell ref="H18:H19"/>
    <mergeCell ref="I18:I19"/>
    <mergeCell ref="J18:J19"/>
    <mergeCell ref="H23:J23"/>
    <mergeCell ref="I11:I12"/>
    <mergeCell ref="J11:J12"/>
    <mergeCell ref="E11:E12"/>
    <mergeCell ref="F11:F12"/>
    <mergeCell ref="G11:G12"/>
    <mergeCell ref="D11:D12"/>
    <mergeCell ref="A9:A15"/>
    <mergeCell ref="B9:B15"/>
    <mergeCell ref="D9:G9"/>
    <mergeCell ref="D10:G10"/>
    <mergeCell ref="C11:C12"/>
    <mergeCell ref="H11:H12"/>
    <mergeCell ref="A5:A8"/>
    <mergeCell ref="B5:B8"/>
    <mergeCell ref="D5:G5"/>
    <mergeCell ref="D6:G6"/>
    <mergeCell ref="D7:G7"/>
    <mergeCell ref="D8:G8"/>
    <mergeCell ref="I1:J1"/>
    <mergeCell ref="A2:J2"/>
    <mergeCell ref="A3:A4"/>
    <mergeCell ref="B3:B4"/>
    <mergeCell ref="C3:C4"/>
    <mergeCell ref="D3:G3"/>
    <mergeCell ref="H3:H4"/>
    <mergeCell ref="I3:J3"/>
    <mergeCell ref="H31:J31"/>
    <mergeCell ref="A24:A35"/>
    <mergeCell ref="B24:B35"/>
    <mergeCell ref="D35:G35"/>
    <mergeCell ref="H35:J35"/>
    <mergeCell ref="D24:G24"/>
    <mergeCell ref="D25:G25"/>
    <mergeCell ref="H25:J25"/>
    <mergeCell ref="C26:C28"/>
    <mergeCell ref="H30:J30"/>
    <mergeCell ref="H26:H28"/>
  </mergeCells>
  <hyperlinks>
    <hyperlink ref="C60" r:id="rId1" xr:uid="{00000000-0004-0000-0A00-000000000000}"/>
  </hyperlinks>
  <pageMargins left="0.23622047244094491" right="0.23622047244094491" top="0.39370078740157483" bottom="0.35433070866141736" header="0.31496062992125984" footer="0.31496062992125984"/>
  <pageSetup paperSize="9" scale="50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560"/>
  <sheetViews>
    <sheetView view="pageBreakPreview" topLeftCell="A532" zoomScaleNormal="73" zoomScaleSheetLayoutView="100" workbookViewId="0">
      <selection activeCell="C560" sqref="C560"/>
    </sheetView>
  </sheetViews>
  <sheetFormatPr defaultColWidth="9.109375" defaultRowHeight="14.4" x14ac:dyDescent="0.3"/>
  <cols>
    <col min="1" max="1" width="9.6640625" style="116" customWidth="1"/>
    <col min="2" max="2" width="41.5546875" style="116" customWidth="1"/>
    <col min="3" max="3" width="29.5546875" style="116" customWidth="1"/>
    <col min="4" max="4" width="54.44140625" style="116" customWidth="1"/>
    <col min="5" max="5" width="26.44140625" style="116" customWidth="1"/>
    <col min="6" max="8" width="9.109375" style="116"/>
    <col min="9" max="9" width="34.5546875" style="116" customWidth="1"/>
    <col min="10" max="11" width="9.109375" style="116"/>
    <col min="12" max="12" width="9" style="116" customWidth="1"/>
    <col min="13" max="16384" width="9.109375" style="116"/>
  </cols>
  <sheetData>
    <row r="1" spans="1:5" ht="18" x14ac:dyDescent="0.35">
      <c r="E1" s="646"/>
    </row>
    <row r="2" spans="1:5" ht="36" customHeight="1" x14ac:dyDescent="0.3">
      <c r="A2" s="1404" t="s">
        <v>588</v>
      </c>
      <c r="B2" s="1404"/>
      <c r="C2" s="1404"/>
      <c r="D2" s="1404"/>
      <c r="E2" s="1404"/>
    </row>
    <row r="3" spans="1:5" ht="18.75" customHeight="1" x14ac:dyDescent="0.35">
      <c r="A3" s="647"/>
      <c r="B3" s="647"/>
      <c r="C3" s="647"/>
      <c r="D3" s="647"/>
      <c r="E3" s="646" t="s">
        <v>2151</v>
      </c>
    </row>
    <row r="4" spans="1:5" ht="56.25" customHeight="1" x14ac:dyDescent="0.3">
      <c r="A4" s="1405" t="s">
        <v>589</v>
      </c>
      <c r="B4" s="1405"/>
      <c r="C4" s="1405"/>
      <c r="D4" s="1405"/>
      <c r="E4" s="1405"/>
    </row>
    <row r="5" spans="1:5" ht="65.25" customHeight="1" thickBot="1" x14ac:dyDescent="0.35">
      <c r="A5" s="645" t="s">
        <v>549</v>
      </c>
      <c r="B5" s="644" t="s">
        <v>11</v>
      </c>
      <c r="C5" s="644" t="s">
        <v>53</v>
      </c>
      <c r="D5" s="644" t="s">
        <v>1</v>
      </c>
      <c r="E5" s="643" t="s">
        <v>590</v>
      </c>
    </row>
    <row r="6" spans="1:5" ht="33" customHeight="1" thickBot="1" x14ac:dyDescent="0.35">
      <c r="A6" s="1343" t="s">
        <v>403</v>
      </c>
      <c r="B6" s="1344"/>
      <c r="C6" s="1344"/>
      <c r="D6" s="1344"/>
      <c r="E6" s="1345"/>
    </row>
    <row r="7" spans="1:5" ht="18.75" customHeight="1" x14ac:dyDescent="0.3">
      <c r="A7" s="1406">
        <v>1</v>
      </c>
      <c r="B7" s="1325" t="s">
        <v>664</v>
      </c>
      <c r="C7" s="1407" t="s">
        <v>1103</v>
      </c>
      <c r="D7" s="1408" t="s">
        <v>2013</v>
      </c>
      <c r="E7" s="608" t="s">
        <v>1047</v>
      </c>
    </row>
    <row r="8" spans="1:5" ht="99" customHeight="1" x14ac:dyDescent="0.3">
      <c r="A8" s="1328"/>
      <c r="B8" s="1326"/>
      <c r="C8" s="1349"/>
      <c r="D8" s="1331"/>
      <c r="E8" s="672" t="s">
        <v>592</v>
      </c>
    </row>
    <row r="9" spans="1:5" ht="24.75" customHeight="1" x14ac:dyDescent="0.3">
      <c r="A9" s="1328">
        <v>2</v>
      </c>
      <c r="B9" s="1326"/>
      <c r="C9" s="1349" t="s">
        <v>1104</v>
      </c>
      <c r="D9" s="1329" t="s">
        <v>2014</v>
      </c>
      <c r="E9" s="672" t="s">
        <v>2261</v>
      </c>
    </row>
    <row r="10" spans="1:5" ht="51.75" customHeight="1" x14ac:dyDescent="0.3">
      <c r="A10" s="1328"/>
      <c r="B10" s="1326"/>
      <c r="C10" s="1349"/>
      <c r="D10" s="1331"/>
      <c r="E10" s="672" t="s">
        <v>592</v>
      </c>
    </row>
    <row r="11" spans="1:5" ht="40.5" customHeight="1" x14ac:dyDescent="0.3">
      <c r="A11" s="1328">
        <v>3</v>
      </c>
      <c r="B11" s="1326"/>
      <c r="C11" s="1349" t="s">
        <v>1105</v>
      </c>
      <c r="D11" s="1329" t="s">
        <v>2262</v>
      </c>
      <c r="E11" s="672" t="s">
        <v>1047</v>
      </c>
    </row>
    <row r="12" spans="1:5" ht="56.25" customHeight="1" x14ac:dyDescent="0.3">
      <c r="A12" s="1328"/>
      <c r="B12" s="1326"/>
      <c r="C12" s="1349"/>
      <c r="D12" s="1331"/>
      <c r="E12" s="672" t="s">
        <v>2263</v>
      </c>
    </row>
    <row r="13" spans="1:5" ht="48" customHeight="1" x14ac:dyDescent="0.3">
      <c r="A13" s="1328">
        <v>4</v>
      </c>
      <c r="B13" s="1326"/>
      <c r="C13" s="1349" t="s">
        <v>1758</v>
      </c>
      <c r="D13" s="1329" t="s">
        <v>2264</v>
      </c>
      <c r="E13" s="672" t="s">
        <v>2265</v>
      </c>
    </row>
    <row r="14" spans="1:5" ht="27.75" customHeight="1" x14ac:dyDescent="0.3">
      <c r="A14" s="1328"/>
      <c r="B14" s="1326"/>
      <c r="C14" s="1349"/>
      <c r="D14" s="1331"/>
      <c r="E14" s="672" t="s">
        <v>592</v>
      </c>
    </row>
    <row r="15" spans="1:5" ht="41.25" customHeight="1" x14ac:dyDescent="0.3">
      <c r="A15" s="1328">
        <v>5</v>
      </c>
      <c r="B15" s="1326"/>
      <c r="C15" s="1349" t="s">
        <v>1106</v>
      </c>
      <c r="D15" s="1329" t="s">
        <v>2015</v>
      </c>
      <c r="E15" s="672" t="s">
        <v>2266</v>
      </c>
    </row>
    <row r="16" spans="1:5" ht="20.25" customHeight="1" x14ac:dyDescent="0.3">
      <c r="A16" s="1328"/>
      <c r="B16" s="1326"/>
      <c r="C16" s="1349"/>
      <c r="D16" s="1331"/>
      <c r="E16" s="672" t="s">
        <v>2263</v>
      </c>
    </row>
    <row r="17" spans="1:5" ht="42.75" customHeight="1" x14ac:dyDescent="0.3">
      <c r="A17" s="1328">
        <v>6</v>
      </c>
      <c r="B17" s="1326"/>
      <c r="C17" s="1349" t="s">
        <v>1107</v>
      </c>
      <c r="D17" s="1329" t="s">
        <v>2267</v>
      </c>
      <c r="E17" s="671" t="s">
        <v>2722</v>
      </c>
    </row>
    <row r="18" spans="1:5" ht="39.75" customHeight="1" x14ac:dyDescent="0.3">
      <c r="A18" s="1328"/>
      <c r="B18" s="1326"/>
      <c r="C18" s="1349"/>
      <c r="D18" s="1331"/>
      <c r="E18" s="672" t="s">
        <v>592</v>
      </c>
    </row>
    <row r="19" spans="1:5" ht="54.75" customHeight="1" x14ac:dyDescent="0.3">
      <c r="A19" s="1328">
        <v>7</v>
      </c>
      <c r="B19" s="1326"/>
      <c r="C19" s="1349" t="s">
        <v>1108</v>
      </c>
      <c r="D19" s="1329" t="s">
        <v>2268</v>
      </c>
      <c r="E19" s="671" t="s">
        <v>2721</v>
      </c>
    </row>
    <row r="20" spans="1:5" ht="51" customHeight="1" x14ac:dyDescent="0.3">
      <c r="A20" s="1328"/>
      <c r="B20" s="1326"/>
      <c r="C20" s="1349"/>
      <c r="D20" s="1331"/>
      <c r="E20" s="672" t="s">
        <v>592</v>
      </c>
    </row>
    <row r="21" spans="1:5" ht="56.25" customHeight="1" x14ac:dyDescent="0.3">
      <c r="A21" s="1328">
        <v>8</v>
      </c>
      <c r="B21" s="1326"/>
      <c r="C21" s="1349" t="s">
        <v>2269</v>
      </c>
      <c r="D21" s="1329" t="s">
        <v>2270</v>
      </c>
      <c r="E21" s="671" t="s">
        <v>2720</v>
      </c>
    </row>
    <row r="22" spans="1:5" ht="23.25" customHeight="1" x14ac:dyDescent="0.3">
      <c r="A22" s="1328"/>
      <c r="B22" s="1326"/>
      <c r="C22" s="1349"/>
      <c r="D22" s="1331"/>
      <c r="E22" s="672" t="s">
        <v>2271</v>
      </c>
    </row>
    <row r="23" spans="1:5" ht="45" customHeight="1" x14ac:dyDescent="0.3">
      <c r="A23" s="1328">
        <v>9</v>
      </c>
      <c r="B23" s="1326"/>
      <c r="C23" s="1349" t="s">
        <v>1109</v>
      </c>
      <c r="D23" s="1329" t="s">
        <v>2272</v>
      </c>
      <c r="E23" s="671" t="s">
        <v>2719</v>
      </c>
    </row>
    <row r="24" spans="1:5" ht="24.75" customHeight="1" x14ac:dyDescent="0.3">
      <c r="A24" s="1328"/>
      <c r="B24" s="1326"/>
      <c r="C24" s="1349"/>
      <c r="D24" s="1331"/>
      <c r="E24" s="672" t="s">
        <v>2273</v>
      </c>
    </row>
    <row r="25" spans="1:5" ht="40.5" customHeight="1" x14ac:dyDescent="0.3">
      <c r="A25" s="1328">
        <v>10</v>
      </c>
      <c r="B25" s="1326"/>
      <c r="C25" s="1349" t="s">
        <v>1110</v>
      </c>
      <c r="D25" s="1329" t="s">
        <v>2274</v>
      </c>
      <c r="E25" s="671" t="s">
        <v>2717</v>
      </c>
    </row>
    <row r="26" spans="1:5" ht="38.25" customHeight="1" x14ac:dyDescent="0.3">
      <c r="A26" s="1328"/>
      <c r="B26" s="1326"/>
      <c r="C26" s="1349"/>
      <c r="D26" s="1331"/>
      <c r="E26" s="672" t="s">
        <v>2263</v>
      </c>
    </row>
    <row r="27" spans="1:5" ht="54.75" customHeight="1" x14ac:dyDescent="0.3">
      <c r="A27" s="1337">
        <v>11</v>
      </c>
      <c r="B27" s="1326"/>
      <c r="C27" s="1329" t="s">
        <v>2016</v>
      </c>
      <c r="D27" s="1329" t="s">
        <v>2275</v>
      </c>
      <c r="E27" s="671" t="s">
        <v>2718</v>
      </c>
    </row>
    <row r="28" spans="1:5" ht="45.75" customHeight="1" x14ac:dyDescent="0.3">
      <c r="A28" s="1338"/>
      <c r="B28" s="1326"/>
      <c r="C28" s="1331"/>
      <c r="D28" s="1331"/>
      <c r="E28" s="672" t="s">
        <v>592</v>
      </c>
    </row>
    <row r="29" spans="1:5" ht="27.75" customHeight="1" x14ac:dyDescent="0.3">
      <c r="A29" s="1328">
        <v>12</v>
      </c>
      <c r="B29" s="1326"/>
      <c r="C29" s="1349" t="s">
        <v>1111</v>
      </c>
      <c r="D29" s="1329" t="s">
        <v>2276</v>
      </c>
      <c r="E29" s="671" t="s">
        <v>2717</v>
      </c>
    </row>
    <row r="30" spans="1:5" ht="49.5" customHeight="1" thickBot="1" x14ac:dyDescent="0.35">
      <c r="A30" s="1396"/>
      <c r="B30" s="1391"/>
      <c r="C30" s="1387"/>
      <c r="D30" s="1332"/>
      <c r="E30" s="617" t="s">
        <v>591</v>
      </c>
    </row>
    <row r="31" spans="1:5" ht="27.75" customHeight="1" thickBot="1" x14ac:dyDescent="0.35">
      <c r="A31" s="1409" t="s">
        <v>120</v>
      </c>
      <c r="B31" s="1394"/>
      <c r="C31" s="1394"/>
      <c r="D31" s="1394"/>
      <c r="E31" s="1395"/>
    </row>
    <row r="32" spans="1:5" ht="67.5" customHeight="1" x14ac:dyDescent="0.3">
      <c r="A32" s="605">
        <v>1</v>
      </c>
      <c r="B32" s="1325" t="s">
        <v>582</v>
      </c>
      <c r="C32" s="676" t="s">
        <v>2277</v>
      </c>
      <c r="D32" s="676" t="s">
        <v>2278</v>
      </c>
      <c r="E32" s="710" t="s">
        <v>2786</v>
      </c>
    </row>
    <row r="33" spans="1:5" ht="37.5" customHeight="1" x14ac:dyDescent="0.3">
      <c r="A33" s="1328">
        <v>2</v>
      </c>
      <c r="B33" s="1326"/>
      <c r="C33" s="1349" t="s">
        <v>880</v>
      </c>
      <c r="D33" s="1349" t="s">
        <v>2279</v>
      </c>
      <c r="E33" s="642" t="s">
        <v>970</v>
      </c>
    </row>
    <row r="34" spans="1:5" ht="34.5" customHeight="1" x14ac:dyDescent="0.3">
      <c r="A34" s="1328"/>
      <c r="B34" s="1326"/>
      <c r="C34" s="1349"/>
      <c r="D34" s="1349"/>
      <c r="E34" s="672" t="s">
        <v>879</v>
      </c>
    </row>
    <row r="35" spans="1:5" ht="23.25" customHeight="1" x14ac:dyDescent="0.3">
      <c r="A35" s="1328">
        <v>3</v>
      </c>
      <c r="B35" s="1326"/>
      <c r="C35" s="1349" t="s">
        <v>1759</v>
      </c>
      <c r="D35" s="1349" t="s">
        <v>584</v>
      </c>
      <c r="E35" s="671" t="s">
        <v>585</v>
      </c>
    </row>
    <row r="36" spans="1:5" ht="24.75" customHeight="1" x14ac:dyDescent="0.3">
      <c r="A36" s="1328"/>
      <c r="B36" s="1326"/>
      <c r="C36" s="1349"/>
      <c r="D36" s="1349"/>
      <c r="E36" s="672" t="s">
        <v>586</v>
      </c>
    </row>
    <row r="37" spans="1:5" ht="26.25" customHeight="1" x14ac:dyDescent="0.3">
      <c r="A37" s="1328">
        <v>4</v>
      </c>
      <c r="B37" s="1326"/>
      <c r="C37" s="1349" t="s">
        <v>881</v>
      </c>
      <c r="D37" s="1349" t="s">
        <v>882</v>
      </c>
      <c r="E37" s="672" t="s">
        <v>587</v>
      </c>
    </row>
    <row r="38" spans="1:5" ht="30" customHeight="1" x14ac:dyDescent="0.3">
      <c r="A38" s="1328"/>
      <c r="B38" s="1326"/>
      <c r="C38" s="1349"/>
      <c r="D38" s="1349"/>
      <c r="E38" s="672" t="s">
        <v>586</v>
      </c>
    </row>
    <row r="39" spans="1:5" ht="33" customHeight="1" x14ac:dyDescent="0.3">
      <c r="A39" s="1328">
        <v>5</v>
      </c>
      <c r="B39" s="1326"/>
      <c r="C39" s="1349" t="s">
        <v>1760</v>
      </c>
      <c r="D39" s="1349" t="s">
        <v>1761</v>
      </c>
      <c r="E39" s="671" t="s">
        <v>2716</v>
      </c>
    </row>
    <row r="40" spans="1:5" ht="27" customHeight="1" x14ac:dyDescent="0.3">
      <c r="A40" s="1328"/>
      <c r="B40" s="1326"/>
      <c r="C40" s="1349"/>
      <c r="D40" s="1349"/>
      <c r="E40" s="672" t="s">
        <v>879</v>
      </c>
    </row>
    <row r="41" spans="1:5" ht="39.75" customHeight="1" x14ac:dyDescent="0.3">
      <c r="A41" s="1328">
        <v>6</v>
      </c>
      <c r="B41" s="1326"/>
      <c r="C41" s="1349" t="s">
        <v>883</v>
      </c>
      <c r="D41" s="1349" t="s">
        <v>2280</v>
      </c>
      <c r="E41" s="671" t="s">
        <v>2714</v>
      </c>
    </row>
    <row r="42" spans="1:5" ht="24.75" customHeight="1" x14ac:dyDescent="0.3">
      <c r="A42" s="1328"/>
      <c r="B42" s="1326"/>
      <c r="C42" s="1349"/>
      <c r="D42" s="1349"/>
      <c r="E42" s="672" t="s">
        <v>583</v>
      </c>
    </row>
    <row r="43" spans="1:5" ht="36" x14ac:dyDescent="0.3">
      <c r="A43" s="606">
        <v>7</v>
      </c>
      <c r="B43" s="1326"/>
      <c r="C43" s="667" t="s">
        <v>886</v>
      </c>
      <c r="D43" s="667" t="s">
        <v>801</v>
      </c>
      <c r="E43" s="671" t="s">
        <v>2715</v>
      </c>
    </row>
    <row r="44" spans="1:5" ht="30.75" customHeight="1" x14ac:dyDescent="0.3">
      <c r="A44" s="1399" t="s">
        <v>121</v>
      </c>
      <c r="B44" s="1400"/>
      <c r="C44" s="1400"/>
      <c r="D44" s="1400"/>
      <c r="E44" s="1401"/>
    </row>
    <row r="45" spans="1:5" ht="72" x14ac:dyDescent="0.3">
      <c r="A45" s="606">
        <v>1</v>
      </c>
      <c r="B45" s="1326" t="s">
        <v>593</v>
      </c>
      <c r="C45" s="667" t="s">
        <v>1762</v>
      </c>
      <c r="D45" s="667" t="s">
        <v>2017</v>
      </c>
      <c r="E45" s="671" t="s">
        <v>1763</v>
      </c>
    </row>
    <row r="46" spans="1:5" ht="49.5" customHeight="1" x14ac:dyDescent="0.3">
      <c r="A46" s="606">
        <v>2</v>
      </c>
      <c r="B46" s="1326"/>
      <c r="C46" s="667" t="s">
        <v>2282</v>
      </c>
      <c r="D46" s="655" t="s">
        <v>2283</v>
      </c>
      <c r="E46" s="673" t="s">
        <v>2285</v>
      </c>
    </row>
    <row r="47" spans="1:5" ht="42" customHeight="1" x14ac:dyDescent="0.3">
      <c r="A47" s="606">
        <v>3</v>
      </c>
      <c r="B47" s="1326"/>
      <c r="C47" s="667" t="s">
        <v>1074</v>
      </c>
      <c r="D47" s="655" t="s">
        <v>2284</v>
      </c>
      <c r="E47" s="673" t="s">
        <v>2286</v>
      </c>
    </row>
    <row r="48" spans="1:5" ht="35.25" customHeight="1" x14ac:dyDescent="0.3">
      <c r="A48" s="1328">
        <v>4</v>
      </c>
      <c r="B48" s="1326"/>
      <c r="C48" s="1349" t="s">
        <v>887</v>
      </c>
      <c r="D48" s="1329" t="s">
        <v>2281</v>
      </c>
      <c r="E48" s="1342" t="s">
        <v>2018</v>
      </c>
    </row>
    <row r="49" spans="1:5" ht="65.25" customHeight="1" x14ac:dyDescent="0.3">
      <c r="A49" s="1328"/>
      <c r="B49" s="1326"/>
      <c r="C49" s="1349"/>
      <c r="D49" s="1331"/>
      <c r="E49" s="1403"/>
    </row>
    <row r="50" spans="1:5" ht="35.25" customHeight="1" x14ac:dyDescent="0.3">
      <c r="A50" s="1328">
        <v>5</v>
      </c>
      <c r="B50" s="1326"/>
      <c r="C50" s="1349" t="s">
        <v>888</v>
      </c>
      <c r="D50" s="1349" t="s">
        <v>2290</v>
      </c>
      <c r="E50" s="671" t="s">
        <v>596</v>
      </c>
    </row>
    <row r="51" spans="1:5" ht="19.5" customHeight="1" x14ac:dyDescent="0.3">
      <c r="A51" s="1328"/>
      <c r="B51" s="1326"/>
      <c r="C51" s="1349"/>
      <c r="D51" s="1349"/>
      <c r="E51" s="672" t="s">
        <v>594</v>
      </c>
    </row>
    <row r="52" spans="1:5" ht="28.5" customHeight="1" x14ac:dyDescent="0.3">
      <c r="A52" s="1328">
        <v>6</v>
      </c>
      <c r="B52" s="1326"/>
      <c r="C52" s="1349" t="s">
        <v>889</v>
      </c>
      <c r="D52" s="1349" t="s">
        <v>595</v>
      </c>
      <c r="E52" s="672" t="s">
        <v>596</v>
      </c>
    </row>
    <row r="53" spans="1:5" ht="18" x14ac:dyDescent="0.3">
      <c r="A53" s="1328"/>
      <c r="B53" s="1326"/>
      <c r="C53" s="1349"/>
      <c r="D53" s="1349"/>
      <c r="E53" s="672" t="s">
        <v>594</v>
      </c>
    </row>
    <row r="54" spans="1:5" ht="18.75" customHeight="1" x14ac:dyDescent="0.3">
      <c r="A54" s="1328">
        <v>7</v>
      </c>
      <c r="B54" s="1326"/>
      <c r="C54" s="1349" t="s">
        <v>890</v>
      </c>
      <c r="D54" s="1349" t="s">
        <v>1764</v>
      </c>
      <c r="E54" s="671" t="s">
        <v>597</v>
      </c>
    </row>
    <row r="55" spans="1:5" ht="18" x14ac:dyDescent="0.3">
      <c r="A55" s="1328"/>
      <c r="B55" s="1326"/>
      <c r="C55" s="1349"/>
      <c r="D55" s="1349"/>
      <c r="E55" s="672" t="s">
        <v>594</v>
      </c>
    </row>
    <row r="56" spans="1:5" ht="26.25" customHeight="1" x14ac:dyDescent="0.3">
      <c r="A56" s="1328">
        <v>8</v>
      </c>
      <c r="B56" s="1326"/>
      <c r="C56" s="1349" t="s">
        <v>891</v>
      </c>
      <c r="D56" s="1349" t="s">
        <v>598</v>
      </c>
      <c r="E56" s="672" t="s">
        <v>599</v>
      </c>
    </row>
    <row r="57" spans="1:5" ht="19.5" customHeight="1" x14ac:dyDescent="0.3">
      <c r="A57" s="1328"/>
      <c r="B57" s="1326"/>
      <c r="C57" s="1349"/>
      <c r="D57" s="1349"/>
      <c r="E57" s="672" t="s">
        <v>591</v>
      </c>
    </row>
    <row r="58" spans="1:5" ht="24.75" customHeight="1" x14ac:dyDescent="0.3">
      <c r="A58" s="1328">
        <v>8</v>
      </c>
      <c r="B58" s="1326"/>
      <c r="C58" s="1349" t="s">
        <v>892</v>
      </c>
      <c r="D58" s="1349" t="s">
        <v>2019</v>
      </c>
      <c r="E58" s="672" t="s">
        <v>600</v>
      </c>
    </row>
    <row r="59" spans="1:5" ht="18" x14ac:dyDescent="0.3">
      <c r="A59" s="1328"/>
      <c r="B59" s="1326"/>
      <c r="C59" s="1349"/>
      <c r="D59" s="1349"/>
      <c r="E59" s="672" t="s">
        <v>592</v>
      </c>
    </row>
    <row r="60" spans="1:5" ht="52.5" customHeight="1" x14ac:dyDescent="0.3">
      <c r="A60" s="606">
        <v>9</v>
      </c>
      <c r="B60" s="1326"/>
      <c r="C60" s="667" t="s">
        <v>2287</v>
      </c>
      <c r="D60" s="667" t="s">
        <v>2288</v>
      </c>
      <c r="E60" s="671" t="s">
        <v>2289</v>
      </c>
    </row>
    <row r="61" spans="1:5" ht="45.75" customHeight="1" x14ac:dyDescent="0.3">
      <c r="A61" s="606">
        <v>10</v>
      </c>
      <c r="B61" s="1326"/>
      <c r="C61" s="667" t="s">
        <v>893</v>
      </c>
      <c r="D61" s="667" t="s">
        <v>601</v>
      </c>
      <c r="E61" s="671" t="s">
        <v>2291</v>
      </c>
    </row>
    <row r="62" spans="1:5" ht="53.25" customHeight="1" x14ac:dyDescent="0.3">
      <c r="A62" s="606">
        <v>11</v>
      </c>
      <c r="B62" s="1326"/>
      <c r="C62" s="667" t="s">
        <v>2292</v>
      </c>
      <c r="D62" s="667" t="s">
        <v>2293</v>
      </c>
      <c r="E62" s="671" t="s">
        <v>2723</v>
      </c>
    </row>
    <row r="63" spans="1:5" ht="56.25" customHeight="1" x14ac:dyDescent="0.3">
      <c r="A63" s="606">
        <v>12</v>
      </c>
      <c r="B63" s="1326"/>
      <c r="C63" s="667" t="s">
        <v>2294</v>
      </c>
      <c r="D63" s="667" t="s">
        <v>2295</v>
      </c>
      <c r="E63" s="671" t="s">
        <v>2724</v>
      </c>
    </row>
    <row r="64" spans="1:5" ht="78.75" customHeight="1" x14ac:dyDescent="0.3">
      <c r="A64" s="606">
        <v>13</v>
      </c>
      <c r="B64" s="1326"/>
      <c r="C64" s="667" t="s">
        <v>2296</v>
      </c>
      <c r="D64" s="667" t="s">
        <v>2297</v>
      </c>
      <c r="E64" s="671" t="s">
        <v>2725</v>
      </c>
    </row>
    <row r="65" spans="1:5" ht="56.25" customHeight="1" x14ac:dyDescent="0.3">
      <c r="A65" s="606">
        <v>14</v>
      </c>
      <c r="B65" s="1326"/>
      <c r="C65" s="667" t="s">
        <v>2298</v>
      </c>
      <c r="D65" s="667" t="s">
        <v>2299</v>
      </c>
      <c r="E65" s="671" t="s">
        <v>2726</v>
      </c>
    </row>
    <row r="66" spans="1:5" ht="116.25" customHeight="1" x14ac:dyDescent="0.3">
      <c r="A66" s="606">
        <v>15</v>
      </c>
      <c r="B66" s="1326"/>
      <c r="C66" s="667" t="s">
        <v>2300</v>
      </c>
      <c r="D66" s="667" t="s">
        <v>2301</v>
      </c>
      <c r="E66" s="671" t="s">
        <v>2727</v>
      </c>
    </row>
    <row r="67" spans="1:5" ht="56.25" customHeight="1" x14ac:dyDescent="0.3">
      <c r="A67" s="606">
        <v>16</v>
      </c>
      <c r="B67" s="1326"/>
      <c r="C67" s="667" t="s">
        <v>2302</v>
      </c>
      <c r="D67" s="667" t="s">
        <v>2303</v>
      </c>
      <c r="E67" s="671" t="s">
        <v>2728</v>
      </c>
    </row>
    <row r="68" spans="1:5" ht="56.25" customHeight="1" x14ac:dyDescent="0.3">
      <c r="A68" s="606">
        <v>17</v>
      </c>
      <c r="B68" s="1326"/>
      <c r="C68" s="667" t="s">
        <v>2304</v>
      </c>
      <c r="D68" s="667" t="s">
        <v>2305</v>
      </c>
      <c r="E68" s="671" t="s">
        <v>2729</v>
      </c>
    </row>
    <row r="69" spans="1:5" ht="56.25" customHeight="1" x14ac:dyDescent="0.3">
      <c r="A69" s="606">
        <v>18</v>
      </c>
      <c r="B69" s="1326"/>
      <c r="C69" s="667" t="s">
        <v>2306</v>
      </c>
      <c r="D69" s="667" t="s">
        <v>623</v>
      </c>
      <c r="E69" s="671" t="s">
        <v>2730</v>
      </c>
    </row>
    <row r="70" spans="1:5" ht="56.25" customHeight="1" x14ac:dyDescent="0.3">
      <c r="A70" s="606">
        <v>19</v>
      </c>
      <c r="B70" s="1326"/>
      <c r="C70" s="667" t="s">
        <v>2307</v>
      </c>
      <c r="D70" s="667" t="s">
        <v>2308</v>
      </c>
      <c r="E70" s="671" t="s">
        <v>2731</v>
      </c>
    </row>
    <row r="71" spans="1:5" ht="100.5" customHeight="1" x14ac:dyDescent="0.3">
      <c r="A71" s="606">
        <v>20</v>
      </c>
      <c r="B71" s="1326"/>
      <c r="C71" s="667" t="s">
        <v>2309</v>
      </c>
      <c r="D71" s="667" t="s">
        <v>2310</v>
      </c>
      <c r="E71" s="671" t="s">
        <v>2735</v>
      </c>
    </row>
    <row r="72" spans="1:5" ht="61.5" customHeight="1" x14ac:dyDescent="0.3">
      <c r="A72" s="606">
        <v>21</v>
      </c>
      <c r="B72" s="1326"/>
      <c r="C72" s="667" t="s">
        <v>2311</v>
      </c>
      <c r="D72" s="667" t="s">
        <v>2312</v>
      </c>
      <c r="E72" s="671" t="s">
        <v>2732</v>
      </c>
    </row>
    <row r="73" spans="1:5" ht="56.25" customHeight="1" x14ac:dyDescent="0.3">
      <c r="A73" s="606">
        <v>22</v>
      </c>
      <c r="B73" s="1326"/>
      <c r="C73" s="667" t="s">
        <v>2313</v>
      </c>
      <c r="D73" s="667" t="s">
        <v>2314</v>
      </c>
      <c r="E73" s="671" t="s">
        <v>2733</v>
      </c>
    </row>
    <row r="74" spans="1:5" ht="59.25" customHeight="1" x14ac:dyDescent="0.3">
      <c r="A74" s="606">
        <v>23</v>
      </c>
      <c r="B74" s="1326"/>
      <c r="C74" s="667" t="s">
        <v>2315</v>
      </c>
      <c r="D74" s="667" t="s">
        <v>2316</v>
      </c>
      <c r="E74" s="671" t="s">
        <v>2734</v>
      </c>
    </row>
    <row r="75" spans="1:5" ht="32.25" customHeight="1" x14ac:dyDescent="0.3">
      <c r="A75" s="1399" t="s">
        <v>1772</v>
      </c>
      <c r="B75" s="1400"/>
      <c r="C75" s="1400"/>
      <c r="D75" s="1400"/>
      <c r="E75" s="1401"/>
    </row>
    <row r="76" spans="1:5" ht="96.75" customHeight="1" x14ac:dyDescent="0.3">
      <c r="A76" s="606">
        <v>1</v>
      </c>
      <c r="B76" s="1326" t="s">
        <v>632</v>
      </c>
      <c r="C76" s="667" t="s">
        <v>1010</v>
      </c>
      <c r="D76" s="667" t="s">
        <v>2020</v>
      </c>
      <c r="E76" s="671" t="s">
        <v>2736</v>
      </c>
    </row>
    <row r="77" spans="1:5" ht="37.5" customHeight="1" x14ac:dyDescent="0.3">
      <c r="A77" s="1328">
        <v>2</v>
      </c>
      <c r="B77" s="1326"/>
      <c r="C77" s="1349" t="s">
        <v>1765</v>
      </c>
      <c r="D77" s="1349" t="s">
        <v>652</v>
      </c>
      <c r="E77" s="1397" t="s">
        <v>2737</v>
      </c>
    </row>
    <row r="78" spans="1:5" ht="2.25" customHeight="1" x14ac:dyDescent="0.3">
      <c r="A78" s="1328"/>
      <c r="B78" s="1326"/>
      <c r="C78" s="1349"/>
      <c r="D78" s="1349"/>
      <c r="E78" s="1362"/>
    </row>
    <row r="79" spans="1:5" ht="13.5" customHeight="1" x14ac:dyDescent="0.3">
      <c r="A79" s="1328"/>
      <c r="B79" s="1326"/>
      <c r="C79" s="1349"/>
      <c r="D79" s="1349"/>
      <c r="E79" s="1362"/>
    </row>
    <row r="80" spans="1:5" ht="21.75" customHeight="1" x14ac:dyDescent="0.3">
      <c r="A80" s="1328">
        <v>3</v>
      </c>
      <c r="B80" s="1326"/>
      <c r="C80" s="1349" t="s">
        <v>1295</v>
      </c>
      <c r="D80" s="1349" t="s">
        <v>1293</v>
      </c>
      <c r="E80" s="1397" t="s">
        <v>1294</v>
      </c>
    </row>
    <row r="81" spans="1:12" ht="18.75" customHeight="1" x14ac:dyDescent="0.3">
      <c r="A81" s="1328"/>
      <c r="B81" s="1326"/>
      <c r="C81" s="1349"/>
      <c r="D81" s="1349"/>
      <c r="E81" s="1362"/>
    </row>
    <row r="82" spans="1:12" ht="15" customHeight="1" x14ac:dyDescent="0.3">
      <c r="A82" s="1328"/>
      <c r="B82" s="1326"/>
      <c r="C82" s="1349"/>
      <c r="D82" s="1349"/>
      <c r="E82" s="1362"/>
    </row>
    <row r="83" spans="1:12" ht="18.75" customHeight="1" x14ac:dyDescent="0.3">
      <c r="A83" s="1328">
        <v>4</v>
      </c>
      <c r="B83" s="1326"/>
      <c r="C83" s="1349" t="s">
        <v>1011</v>
      </c>
      <c r="D83" s="1349" t="s">
        <v>2021</v>
      </c>
      <c r="E83" s="1362" t="s">
        <v>971</v>
      </c>
    </row>
    <row r="84" spans="1:12" ht="78" customHeight="1" x14ac:dyDescent="0.3">
      <c r="A84" s="1328"/>
      <c r="B84" s="1326"/>
      <c r="C84" s="1349"/>
      <c r="D84" s="1349"/>
      <c r="E84" s="1362"/>
    </row>
    <row r="85" spans="1:12" ht="22.5" customHeight="1" x14ac:dyDescent="0.3">
      <c r="A85" s="1328">
        <v>5</v>
      </c>
      <c r="B85" s="1326"/>
      <c r="C85" s="1349" t="s">
        <v>1009</v>
      </c>
      <c r="D85" s="1349" t="s">
        <v>653</v>
      </c>
      <c r="E85" s="1397" t="s">
        <v>2738</v>
      </c>
    </row>
    <row r="86" spans="1:12" ht="26.25" customHeight="1" x14ac:dyDescent="0.3">
      <c r="A86" s="1328"/>
      <c r="B86" s="1326"/>
      <c r="C86" s="1349"/>
      <c r="D86" s="1349"/>
      <c r="E86" s="1362"/>
    </row>
    <row r="87" spans="1:12" x14ac:dyDescent="0.3">
      <c r="A87" s="1328"/>
      <c r="B87" s="1326"/>
      <c r="C87" s="1349"/>
      <c r="D87" s="1349"/>
      <c r="E87" s="1362"/>
    </row>
    <row r="88" spans="1:12" ht="18.75" customHeight="1" x14ac:dyDescent="0.3">
      <c r="A88" s="1328">
        <v>6</v>
      </c>
      <c r="B88" s="1326"/>
      <c r="C88" s="1349" t="s">
        <v>1007</v>
      </c>
      <c r="D88" s="1349" t="s">
        <v>1756</v>
      </c>
      <c r="E88" s="1397" t="s">
        <v>2739</v>
      </c>
    </row>
    <row r="89" spans="1:12" ht="18.75" customHeight="1" thickBot="1" x14ac:dyDescent="0.35">
      <c r="A89" s="1396"/>
      <c r="B89" s="1391"/>
      <c r="C89" s="1387"/>
      <c r="D89" s="1387"/>
      <c r="E89" s="1402"/>
    </row>
    <row r="90" spans="1:12" ht="30.75" customHeight="1" thickBot="1" x14ac:dyDescent="0.35">
      <c r="A90" s="1388" t="s">
        <v>122</v>
      </c>
      <c r="B90" s="1389"/>
      <c r="C90" s="1394"/>
      <c r="D90" s="1394"/>
      <c r="E90" s="1395"/>
    </row>
    <row r="91" spans="1:12" ht="54" x14ac:dyDescent="0.3">
      <c r="A91" s="641">
        <v>1</v>
      </c>
      <c r="B91" s="1334" t="s">
        <v>655</v>
      </c>
      <c r="C91" s="667" t="s">
        <v>1770</v>
      </c>
      <c r="D91" s="667" t="s">
        <v>1771</v>
      </c>
      <c r="E91" s="664" t="s">
        <v>2317</v>
      </c>
      <c r="L91" s="640"/>
    </row>
    <row r="92" spans="1:12" ht="18" x14ac:dyDescent="0.3">
      <c r="A92" s="1393">
        <v>2</v>
      </c>
      <c r="B92" s="1335"/>
      <c r="C92" s="1371" t="s">
        <v>902</v>
      </c>
      <c r="D92" s="1350" t="s">
        <v>2022</v>
      </c>
      <c r="E92" s="698" t="s">
        <v>1057</v>
      </c>
      <c r="L92" s="640"/>
    </row>
    <row r="93" spans="1:12" ht="24.75" customHeight="1" x14ac:dyDescent="0.3">
      <c r="A93" s="1393"/>
      <c r="B93" s="1335"/>
      <c r="C93" s="1398"/>
      <c r="D93" s="1327"/>
      <c r="E93" s="615" t="s">
        <v>602</v>
      </c>
      <c r="L93" s="640"/>
    </row>
    <row r="94" spans="1:12" ht="18" x14ac:dyDescent="0.3">
      <c r="A94" s="1337">
        <v>3</v>
      </c>
      <c r="B94" s="1335"/>
      <c r="C94" s="1329" t="s">
        <v>903</v>
      </c>
      <c r="D94" s="1329" t="s">
        <v>2318</v>
      </c>
      <c r="E94" s="699" t="s">
        <v>972</v>
      </c>
      <c r="L94" s="640"/>
    </row>
    <row r="95" spans="1:12" ht="18" x14ac:dyDescent="0.3">
      <c r="A95" s="1338"/>
      <c r="B95" s="1335"/>
      <c r="C95" s="1331"/>
      <c r="D95" s="1331"/>
      <c r="E95" s="702" t="s">
        <v>602</v>
      </c>
      <c r="L95" s="640"/>
    </row>
    <row r="96" spans="1:12" ht="18" x14ac:dyDescent="0.3">
      <c r="A96" s="1337">
        <v>4</v>
      </c>
      <c r="B96" s="1335"/>
      <c r="C96" s="1329" t="s">
        <v>904</v>
      </c>
      <c r="D96" s="1347" t="s">
        <v>2023</v>
      </c>
      <c r="E96" s="616" t="s">
        <v>973</v>
      </c>
    </row>
    <row r="97" spans="1:5" ht="38.25" customHeight="1" x14ac:dyDescent="0.3">
      <c r="A97" s="1338"/>
      <c r="B97" s="1335"/>
      <c r="C97" s="1331"/>
      <c r="D97" s="1350"/>
      <c r="E97" s="615" t="s">
        <v>602</v>
      </c>
    </row>
    <row r="98" spans="1:5" ht="18" x14ac:dyDescent="0.3">
      <c r="A98" s="1337">
        <v>5</v>
      </c>
      <c r="B98" s="1335"/>
      <c r="C98" s="1329" t="s">
        <v>905</v>
      </c>
      <c r="D98" s="1347" t="s">
        <v>654</v>
      </c>
      <c r="E98" s="653" t="s">
        <v>2319</v>
      </c>
    </row>
    <row r="99" spans="1:5" ht="21.75" customHeight="1" thickBot="1" x14ac:dyDescent="0.35">
      <c r="A99" s="1346"/>
      <c r="B99" s="1336"/>
      <c r="C99" s="1332"/>
      <c r="D99" s="1348"/>
      <c r="E99" s="614" t="s">
        <v>602</v>
      </c>
    </row>
    <row r="100" spans="1:5" ht="24.75" customHeight="1" thickBot="1" x14ac:dyDescent="0.35">
      <c r="A100" s="1388" t="s">
        <v>123</v>
      </c>
      <c r="B100" s="1389"/>
      <c r="C100" s="1389"/>
      <c r="D100" s="1389"/>
      <c r="E100" s="1390"/>
    </row>
    <row r="101" spans="1:5" ht="72" x14ac:dyDescent="0.3">
      <c r="A101" s="611">
        <v>1</v>
      </c>
      <c r="B101" s="1334" t="s">
        <v>656</v>
      </c>
      <c r="C101" s="657" t="s">
        <v>1773</v>
      </c>
      <c r="D101" s="657" t="s">
        <v>2024</v>
      </c>
      <c r="E101" s="660" t="s">
        <v>633</v>
      </c>
    </row>
    <row r="102" spans="1:5" ht="36" x14ac:dyDescent="0.3">
      <c r="A102" s="606">
        <v>2</v>
      </c>
      <c r="B102" s="1335"/>
      <c r="C102" s="667" t="s">
        <v>1705</v>
      </c>
      <c r="D102" s="667" t="s">
        <v>2025</v>
      </c>
      <c r="E102" s="672" t="s">
        <v>633</v>
      </c>
    </row>
    <row r="103" spans="1:5" ht="72" x14ac:dyDescent="0.3">
      <c r="A103" s="606">
        <v>3</v>
      </c>
      <c r="B103" s="1335"/>
      <c r="C103" s="667" t="s">
        <v>1774</v>
      </c>
      <c r="D103" s="667" t="s">
        <v>2026</v>
      </c>
      <c r="E103" s="674" t="s">
        <v>1778</v>
      </c>
    </row>
    <row r="104" spans="1:5" ht="78" customHeight="1" x14ac:dyDescent="0.3">
      <c r="A104" s="606">
        <v>4</v>
      </c>
      <c r="B104" s="1335"/>
      <c r="C104" s="667" t="s">
        <v>907</v>
      </c>
      <c r="D104" s="667" t="s">
        <v>2320</v>
      </c>
      <c r="E104" s="671" t="s">
        <v>2785</v>
      </c>
    </row>
    <row r="105" spans="1:5" ht="63.75" customHeight="1" x14ac:dyDescent="0.3">
      <c r="A105" s="606">
        <v>5</v>
      </c>
      <c r="B105" s="1335"/>
      <c r="C105" s="667" t="s">
        <v>908</v>
      </c>
      <c r="D105" s="667" t="s">
        <v>2028</v>
      </c>
      <c r="E105" s="674" t="s">
        <v>2784</v>
      </c>
    </row>
    <row r="106" spans="1:5" ht="64.5" customHeight="1" x14ac:dyDescent="0.3">
      <c r="A106" s="606">
        <v>6</v>
      </c>
      <c r="B106" s="1335"/>
      <c r="C106" s="667" t="s">
        <v>1296</v>
      </c>
      <c r="D106" s="667" t="s">
        <v>2027</v>
      </c>
      <c r="E106" s="674" t="s">
        <v>2783</v>
      </c>
    </row>
    <row r="107" spans="1:5" ht="72" x14ac:dyDescent="0.3">
      <c r="A107" s="606">
        <v>7</v>
      </c>
      <c r="B107" s="1335"/>
      <c r="C107" s="667" t="s">
        <v>909</v>
      </c>
      <c r="D107" s="667" t="s">
        <v>2324</v>
      </c>
      <c r="E107" s="674" t="s">
        <v>2782</v>
      </c>
    </row>
    <row r="108" spans="1:5" ht="75.75" customHeight="1" x14ac:dyDescent="0.3">
      <c r="A108" s="606">
        <v>8</v>
      </c>
      <c r="B108" s="1335"/>
      <c r="C108" s="667" t="s">
        <v>910</v>
      </c>
      <c r="D108" s="667" t="s">
        <v>2323</v>
      </c>
      <c r="E108" s="674" t="s">
        <v>2781</v>
      </c>
    </row>
    <row r="109" spans="1:5" ht="77.25" customHeight="1" x14ac:dyDescent="0.3">
      <c r="A109" s="606">
        <v>9</v>
      </c>
      <c r="B109" s="1335"/>
      <c r="C109" s="667" t="s">
        <v>1775</v>
      </c>
      <c r="D109" s="667" t="s">
        <v>2322</v>
      </c>
      <c r="E109" s="674" t="s">
        <v>2780</v>
      </c>
    </row>
    <row r="110" spans="1:5" ht="55.5" customHeight="1" x14ac:dyDescent="0.3">
      <c r="A110" s="606">
        <v>10</v>
      </c>
      <c r="B110" s="1335"/>
      <c r="C110" s="667" t="s">
        <v>911</v>
      </c>
      <c r="D110" s="667" t="s">
        <v>2321</v>
      </c>
      <c r="E110" s="674" t="s">
        <v>2779</v>
      </c>
    </row>
    <row r="111" spans="1:5" ht="43.5" customHeight="1" x14ac:dyDescent="0.3">
      <c r="A111" s="606">
        <v>11</v>
      </c>
      <c r="B111" s="1335"/>
      <c r="C111" s="667" t="s">
        <v>1297</v>
      </c>
      <c r="D111" s="667" t="s">
        <v>1779</v>
      </c>
      <c r="E111" s="674" t="s">
        <v>2778</v>
      </c>
    </row>
    <row r="112" spans="1:5" ht="36.75" customHeight="1" x14ac:dyDescent="0.3">
      <c r="A112" s="606">
        <v>12</v>
      </c>
      <c r="B112" s="1335"/>
      <c r="C112" s="667" t="s">
        <v>912</v>
      </c>
      <c r="D112" s="667" t="s">
        <v>1780</v>
      </c>
      <c r="E112" s="674" t="s">
        <v>2777</v>
      </c>
    </row>
    <row r="113" spans="1:5" ht="108" customHeight="1" x14ac:dyDescent="0.3">
      <c r="A113" s="606">
        <v>13</v>
      </c>
      <c r="B113" s="1335"/>
      <c r="C113" s="667" t="s">
        <v>913</v>
      </c>
      <c r="D113" s="667" t="s">
        <v>2325</v>
      </c>
      <c r="E113" s="674" t="s">
        <v>2776</v>
      </c>
    </row>
    <row r="114" spans="1:5" ht="36.75" customHeight="1" x14ac:dyDescent="0.3">
      <c r="A114" s="606">
        <v>14</v>
      </c>
      <c r="B114" s="1335"/>
      <c r="C114" s="667" t="s">
        <v>914</v>
      </c>
      <c r="D114" s="667" t="s">
        <v>1781</v>
      </c>
      <c r="E114" s="674" t="s">
        <v>2775</v>
      </c>
    </row>
    <row r="115" spans="1:5" ht="42.75" customHeight="1" x14ac:dyDescent="0.3">
      <c r="A115" s="606">
        <v>15</v>
      </c>
      <c r="B115" s="1335"/>
      <c r="C115" s="667" t="s">
        <v>1776</v>
      </c>
      <c r="D115" s="667" t="s">
        <v>2326</v>
      </c>
      <c r="E115" s="674" t="s">
        <v>2774</v>
      </c>
    </row>
    <row r="116" spans="1:5" ht="36" x14ac:dyDescent="0.3">
      <c r="A116" s="606">
        <v>16</v>
      </c>
      <c r="B116" s="1335"/>
      <c r="C116" s="667" t="s">
        <v>1777</v>
      </c>
      <c r="D116" s="667" t="s">
        <v>1782</v>
      </c>
      <c r="E116" s="674" t="s">
        <v>2773</v>
      </c>
    </row>
    <row r="117" spans="1:5" ht="83.25" customHeight="1" thickBot="1" x14ac:dyDescent="0.35">
      <c r="A117" s="606">
        <v>17</v>
      </c>
      <c r="B117" s="1335"/>
      <c r="C117" s="670" t="s">
        <v>2029</v>
      </c>
      <c r="D117" s="670" t="s">
        <v>2327</v>
      </c>
      <c r="E117" s="727" t="s">
        <v>2772</v>
      </c>
    </row>
    <row r="118" spans="1:5" ht="76.5" customHeight="1" thickBot="1" x14ac:dyDescent="0.35">
      <c r="A118" s="606">
        <v>18</v>
      </c>
      <c r="B118" s="1336"/>
      <c r="C118" s="670" t="s">
        <v>1783</v>
      </c>
      <c r="D118" s="670" t="s">
        <v>2328</v>
      </c>
      <c r="E118" s="727" t="s">
        <v>2771</v>
      </c>
    </row>
    <row r="119" spans="1:5" ht="33.75" customHeight="1" x14ac:dyDescent="0.3">
      <c r="A119" s="1343" t="s">
        <v>124</v>
      </c>
      <c r="B119" s="1344"/>
      <c r="C119" s="1344"/>
      <c r="D119" s="1344"/>
      <c r="E119" s="1345"/>
    </row>
    <row r="120" spans="1:5" ht="72" x14ac:dyDescent="0.3">
      <c r="A120" s="627">
        <v>1</v>
      </c>
      <c r="B120" s="1341" t="s">
        <v>603</v>
      </c>
      <c r="C120" s="655" t="s">
        <v>1032</v>
      </c>
      <c r="D120" s="661" t="s">
        <v>1757</v>
      </c>
      <c r="E120" s="669" t="s">
        <v>2740</v>
      </c>
    </row>
    <row r="121" spans="1:5" ht="36.75" customHeight="1" x14ac:dyDescent="0.3">
      <c r="A121" s="1341">
        <v>2</v>
      </c>
      <c r="B121" s="1335"/>
      <c r="C121" s="1329" t="s">
        <v>1033</v>
      </c>
      <c r="D121" s="1347" t="s">
        <v>657</v>
      </c>
      <c r="E121" s="655" t="s">
        <v>605</v>
      </c>
    </row>
    <row r="122" spans="1:5" ht="29.25" customHeight="1" x14ac:dyDescent="0.3">
      <c r="A122" s="1375"/>
      <c r="B122" s="1335"/>
      <c r="C122" s="1331"/>
      <c r="D122" s="1350"/>
      <c r="E122" s="657" t="s">
        <v>583</v>
      </c>
    </row>
    <row r="123" spans="1:5" ht="18.75" customHeight="1" x14ac:dyDescent="0.3">
      <c r="A123" s="1341">
        <v>3</v>
      </c>
      <c r="B123" s="1335"/>
      <c r="C123" s="1329" t="s">
        <v>1034</v>
      </c>
      <c r="D123" s="1347" t="s">
        <v>2030</v>
      </c>
      <c r="E123" s="655" t="s">
        <v>606</v>
      </c>
    </row>
    <row r="124" spans="1:5" ht="21" customHeight="1" x14ac:dyDescent="0.3">
      <c r="A124" s="1375"/>
      <c r="B124" s="1335"/>
      <c r="C124" s="1331"/>
      <c r="D124" s="1350"/>
      <c r="E124" s="657" t="s">
        <v>583</v>
      </c>
    </row>
    <row r="125" spans="1:5" ht="44.25" customHeight="1" x14ac:dyDescent="0.3">
      <c r="A125" s="1341">
        <v>4</v>
      </c>
      <c r="B125" s="1335"/>
      <c r="C125" s="1329" t="s">
        <v>2329</v>
      </c>
      <c r="D125" s="1347" t="s">
        <v>2330</v>
      </c>
      <c r="E125" s="669" t="s">
        <v>2331</v>
      </c>
    </row>
    <row r="126" spans="1:5" ht="27" customHeight="1" x14ac:dyDescent="0.3">
      <c r="A126" s="1375"/>
      <c r="B126" s="1335"/>
      <c r="C126" s="1331"/>
      <c r="D126" s="1350"/>
      <c r="E126" s="657" t="s">
        <v>583</v>
      </c>
    </row>
    <row r="127" spans="1:5" ht="18.75" customHeight="1" x14ac:dyDescent="0.3">
      <c r="A127" s="1341">
        <v>5</v>
      </c>
      <c r="B127" s="1335"/>
      <c r="C127" s="1329" t="s">
        <v>1035</v>
      </c>
      <c r="D127" s="1347" t="s">
        <v>148</v>
      </c>
      <c r="E127" s="655" t="s">
        <v>607</v>
      </c>
    </row>
    <row r="128" spans="1:5" ht="22.5" customHeight="1" x14ac:dyDescent="0.3">
      <c r="A128" s="1375"/>
      <c r="B128" s="1335"/>
      <c r="C128" s="1331"/>
      <c r="D128" s="1350"/>
      <c r="E128" s="657" t="s">
        <v>583</v>
      </c>
    </row>
    <row r="129" spans="1:7" ht="36.75" customHeight="1" x14ac:dyDescent="0.3">
      <c r="A129" s="1341">
        <v>6</v>
      </c>
      <c r="B129" s="1335"/>
      <c r="C129" s="1329" t="s">
        <v>1708</v>
      </c>
      <c r="D129" s="1347" t="s">
        <v>2031</v>
      </c>
      <c r="E129" s="669" t="s">
        <v>1298</v>
      </c>
    </row>
    <row r="130" spans="1:7" ht="22.5" customHeight="1" x14ac:dyDescent="0.3">
      <c r="A130" s="1375"/>
      <c r="B130" s="1335"/>
      <c r="C130" s="1331"/>
      <c r="D130" s="1350"/>
      <c r="E130" s="657" t="s">
        <v>608</v>
      </c>
    </row>
    <row r="131" spans="1:7" ht="24.75" customHeight="1" x14ac:dyDescent="0.3">
      <c r="A131" s="1341">
        <v>7</v>
      </c>
      <c r="B131" s="1335"/>
      <c r="C131" s="1329" t="s">
        <v>1784</v>
      </c>
      <c r="D131" s="1329" t="s">
        <v>1036</v>
      </c>
      <c r="E131" s="669" t="s">
        <v>1785</v>
      </c>
    </row>
    <row r="132" spans="1:7" ht="37.5" customHeight="1" x14ac:dyDescent="0.3">
      <c r="A132" s="1335"/>
      <c r="B132" s="1335"/>
      <c r="C132" s="1330"/>
      <c r="D132" s="1330"/>
      <c r="E132" s="1330" t="s">
        <v>583</v>
      </c>
    </row>
    <row r="133" spans="1:7" ht="2.25" customHeight="1" x14ac:dyDescent="0.3">
      <c r="A133" s="1375"/>
      <c r="B133" s="1375"/>
      <c r="C133" s="1331"/>
      <c r="D133" s="1331"/>
      <c r="E133" s="1331"/>
    </row>
    <row r="134" spans="1:7" ht="33" customHeight="1" thickBot="1" x14ac:dyDescent="0.35">
      <c r="A134" s="1388" t="s">
        <v>125</v>
      </c>
      <c r="B134" s="1389"/>
      <c r="C134" s="1389"/>
      <c r="D134" s="1389"/>
      <c r="E134" s="1390"/>
    </row>
    <row r="135" spans="1:7" ht="68.25" customHeight="1" x14ac:dyDescent="0.3">
      <c r="A135" s="623">
        <v>1</v>
      </c>
      <c r="B135" s="1334" t="s">
        <v>609</v>
      </c>
      <c r="C135" s="667" t="s">
        <v>918</v>
      </c>
      <c r="D135" s="667" t="s">
        <v>919</v>
      </c>
      <c r="E135" s="668" t="s">
        <v>2713</v>
      </c>
    </row>
    <row r="136" spans="1:7" ht="83.25" customHeight="1" x14ac:dyDescent="0.3">
      <c r="A136" s="623">
        <v>2</v>
      </c>
      <c r="B136" s="1335"/>
      <c r="C136" s="667" t="s">
        <v>920</v>
      </c>
      <c r="D136" s="667" t="s">
        <v>2340</v>
      </c>
      <c r="E136" s="668" t="s">
        <v>974</v>
      </c>
    </row>
    <row r="137" spans="1:7" ht="42" customHeight="1" x14ac:dyDescent="0.3">
      <c r="A137" s="1341">
        <v>3</v>
      </c>
      <c r="B137" s="1335"/>
      <c r="C137" s="1329" t="s">
        <v>921</v>
      </c>
      <c r="D137" s="1329" t="s">
        <v>2341</v>
      </c>
      <c r="E137" s="1378" t="s">
        <v>2712</v>
      </c>
    </row>
    <row r="138" spans="1:7" ht="38.25" customHeight="1" x14ac:dyDescent="0.3">
      <c r="A138" s="1375"/>
      <c r="B138" s="1335"/>
      <c r="C138" s="1331"/>
      <c r="D138" s="1331"/>
      <c r="E138" s="1331"/>
    </row>
    <row r="139" spans="1:7" ht="77.25" customHeight="1" x14ac:dyDescent="0.3">
      <c r="A139" s="623">
        <v>4</v>
      </c>
      <c r="B139" s="1335"/>
      <c r="C139" s="667" t="s">
        <v>1786</v>
      </c>
      <c r="D139" s="667" t="s">
        <v>2342</v>
      </c>
      <c r="E139" s="668" t="s">
        <v>2345</v>
      </c>
    </row>
    <row r="140" spans="1:7" ht="15" customHeight="1" x14ac:dyDescent="0.3">
      <c r="A140" s="1341">
        <v>5</v>
      </c>
      <c r="B140" s="1335"/>
      <c r="C140" s="1329" t="s">
        <v>922</v>
      </c>
      <c r="D140" s="1329" t="s">
        <v>2343</v>
      </c>
      <c r="E140" s="1378" t="s">
        <v>2344</v>
      </c>
    </row>
    <row r="141" spans="1:7" ht="15" customHeight="1" x14ac:dyDescent="0.3">
      <c r="A141" s="1335"/>
      <c r="B141" s="1335"/>
      <c r="C141" s="1330"/>
      <c r="D141" s="1330"/>
      <c r="E141" s="1330"/>
    </row>
    <row r="142" spans="1:7" ht="21" customHeight="1" x14ac:dyDescent="0.3">
      <c r="A142" s="1335"/>
      <c r="B142" s="1335"/>
      <c r="C142" s="1330"/>
      <c r="D142" s="1330"/>
      <c r="E142" s="1330"/>
      <c r="G142" s="598"/>
    </row>
    <row r="143" spans="1:7" ht="25.5" customHeight="1" x14ac:dyDescent="0.3">
      <c r="A143" s="1375"/>
      <c r="B143" s="1335"/>
      <c r="C143" s="1331"/>
      <c r="D143" s="1331"/>
      <c r="E143" s="1331"/>
    </row>
    <row r="144" spans="1:7" ht="65.25" customHeight="1" x14ac:dyDescent="0.3">
      <c r="A144" s="623">
        <v>6</v>
      </c>
      <c r="B144" s="1335"/>
      <c r="C144" s="667" t="s">
        <v>923</v>
      </c>
      <c r="D144" s="667" t="s">
        <v>869</v>
      </c>
      <c r="E144" s="668" t="s">
        <v>2711</v>
      </c>
    </row>
    <row r="145" spans="1:5" ht="59.25" customHeight="1" x14ac:dyDescent="0.3">
      <c r="A145" s="623">
        <v>7</v>
      </c>
      <c r="B145" s="1335"/>
      <c r="C145" s="667" t="s">
        <v>924</v>
      </c>
      <c r="D145" s="667" t="s">
        <v>870</v>
      </c>
      <c r="E145" s="668" t="s">
        <v>2710</v>
      </c>
    </row>
    <row r="146" spans="1:5" ht="59.25" customHeight="1" x14ac:dyDescent="0.3">
      <c r="A146" s="623">
        <v>8</v>
      </c>
      <c r="B146" s="1335"/>
      <c r="C146" s="667" t="s">
        <v>926</v>
      </c>
      <c r="D146" s="667" t="s">
        <v>2346</v>
      </c>
      <c r="E146" s="668" t="s">
        <v>2347</v>
      </c>
    </row>
    <row r="147" spans="1:5" ht="40.5" customHeight="1" x14ac:dyDescent="0.3">
      <c r="A147" s="1326">
        <v>9</v>
      </c>
      <c r="B147" s="1335"/>
      <c r="C147" s="1349" t="s">
        <v>925</v>
      </c>
      <c r="D147" s="1349" t="s">
        <v>2348</v>
      </c>
      <c r="E147" s="1392" t="s">
        <v>2709</v>
      </c>
    </row>
    <row r="148" spans="1:5" ht="15" customHeight="1" x14ac:dyDescent="0.3">
      <c r="A148" s="1326"/>
      <c r="B148" s="1335"/>
      <c r="C148" s="1349"/>
      <c r="D148" s="1349"/>
      <c r="E148" s="1349"/>
    </row>
    <row r="149" spans="1:5" ht="54" x14ac:dyDescent="0.3">
      <c r="A149" s="623">
        <v>10</v>
      </c>
      <c r="B149" s="1335"/>
      <c r="C149" s="667" t="s">
        <v>2336</v>
      </c>
      <c r="D149" s="667" t="s">
        <v>2337</v>
      </c>
      <c r="E149" s="668" t="s">
        <v>2708</v>
      </c>
    </row>
    <row r="150" spans="1:5" ht="25.5" customHeight="1" x14ac:dyDescent="0.3">
      <c r="A150" s="1326">
        <v>11</v>
      </c>
      <c r="B150" s="1335"/>
      <c r="C150" s="1349" t="s">
        <v>2332</v>
      </c>
      <c r="D150" s="1349" t="s">
        <v>2333</v>
      </c>
      <c r="E150" s="1392" t="s">
        <v>2707</v>
      </c>
    </row>
    <row r="151" spans="1:5" ht="15" customHeight="1" x14ac:dyDescent="0.3">
      <c r="A151" s="1326"/>
      <c r="B151" s="1335"/>
      <c r="C151" s="1349"/>
      <c r="D151" s="1349"/>
      <c r="E151" s="1349"/>
    </row>
    <row r="152" spans="1:5" ht="48" customHeight="1" x14ac:dyDescent="0.3">
      <c r="A152" s="1326"/>
      <c r="B152" s="1335"/>
      <c r="C152" s="1349"/>
      <c r="D152" s="1349"/>
      <c r="E152" s="1349"/>
    </row>
    <row r="153" spans="1:5" ht="54" x14ac:dyDescent="0.3">
      <c r="A153" s="623">
        <v>12</v>
      </c>
      <c r="B153" s="1335"/>
      <c r="C153" s="667" t="s">
        <v>2334</v>
      </c>
      <c r="D153" s="667" t="s">
        <v>2335</v>
      </c>
      <c r="E153" s="668" t="s">
        <v>2706</v>
      </c>
    </row>
    <row r="154" spans="1:5" ht="54" x14ac:dyDescent="0.3">
      <c r="A154" s="623">
        <v>13</v>
      </c>
      <c r="B154" s="1335"/>
      <c r="C154" s="667" t="s">
        <v>927</v>
      </c>
      <c r="D154" s="667" t="s">
        <v>2349</v>
      </c>
      <c r="E154" s="668" t="s">
        <v>2705</v>
      </c>
    </row>
    <row r="155" spans="1:5" ht="72" x14ac:dyDescent="0.3">
      <c r="A155" s="623">
        <v>14</v>
      </c>
      <c r="B155" s="1335"/>
      <c r="C155" s="667" t="s">
        <v>1299</v>
      </c>
      <c r="D155" s="667" t="s">
        <v>2350</v>
      </c>
      <c r="E155" s="668" t="s">
        <v>2704</v>
      </c>
    </row>
    <row r="156" spans="1:5" ht="54" x14ac:dyDescent="0.3">
      <c r="A156" s="623">
        <v>15</v>
      </c>
      <c r="B156" s="1335"/>
      <c r="C156" s="667" t="s">
        <v>928</v>
      </c>
      <c r="D156" s="667" t="s">
        <v>2032</v>
      </c>
      <c r="E156" s="668" t="s">
        <v>2351</v>
      </c>
    </row>
    <row r="157" spans="1:5" ht="54" x14ac:dyDescent="0.3">
      <c r="A157" s="623">
        <v>16</v>
      </c>
      <c r="B157" s="1335"/>
      <c r="C157" s="667" t="s">
        <v>929</v>
      </c>
      <c r="D157" s="667" t="s">
        <v>641</v>
      </c>
      <c r="E157" s="668" t="s">
        <v>2703</v>
      </c>
    </row>
    <row r="158" spans="1:5" ht="54" x14ac:dyDescent="0.3">
      <c r="A158" s="623">
        <v>17</v>
      </c>
      <c r="B158" s="1335"/>
      <c r="C158" s="667" t="s">
        <v>930</v>
      </c>
      <c r="D158" s="667" t="s">
        <v>1787</v>
      </c>
      <c r="E158" s="668" t="s">
        <v>2702</v>
      </c>
    </row>
    <row r="159" spans="1:5" ht="45" customHeight="1" x14ac:dyDescent="0.3">
      <c r="A159" s="1326">
        <v>18</v>
      </c>
      <c r="B159" s="1335"/>
      <c r="C159" s="1349" t="s">
        <v>931</v>
      </c>
      <c r="D159" s="1349" t="s">
        <v>642</v>
      </c>
      <c r="E159" s="1392" t="s">
        <v>2701</v>
      </c>
    </row>
    <row r="160" spans="1:5" ht="16.5" customHeight="1" x14ac:dyDescent="0.3">
      <c r="A160" s="1326"/>
      <c r="B160" s="1335"/>
      <c r="C160" s="1349"/>
      <c r="D160" s="1349"/>
      <c r="E160" s="1349"/>
    </row>
    <row r="161" spans="1:5" ht="59.25" customHeight="1" x14ac:dyDescent="0.3">
      <c r="A161" s="623">
        <v>19</v>
      </c>
      <c r="B161" s="1335"/>
      <c r="C161" s="655" t="s">
        <v>2338</v>
      </c>
      <c r="D161" s="667" t="s">
        <v>2339</v>
      </c>
      <c r="E161" s="668" t="s">
        <v>2700</v>
      </c>
    </row>
    <row r="162" spans="1:5" ht="42.75" customHeight="1" x14ac:dyDescent="0.3">
      <c r="A162" s="1326">
        <v>20</v>
      </c>
      <c r="B162" s="1335"/>
      <c r="C162" s="1329" t="s">
        <v>1788</v>
      </c>
      <c r="D162" s="1349" t="s">
        <v>2033</v>
      </c>
      <c r="E162" s="1392" t="s">
        <v>2352</v>
      </c>
    </row>
    <row r="163" spans="1:5" ht="23.25" customHeight="1" thickBot="1" x14ac:dyDescent="0.35">
      <c r="A163" s="1326"/>
      <c r="B163" s="1336"/>
      <c r="C163" s="1332"/>
      <c r="D163" s="1349"/>
      <c r="E163" s="1349"/>
    </row>
    <row r="164" spans="1:5" ht="27.75" customHeight="1" thickBot="1" x14ac:dyDescent="0.35">
      <c r="A164" s="1354" t="s">
        <v>1793</v>
      </c>
      <c r="B164" s="1355"/>
      <c r="C164" s="1355"/>
      <c r="D164" s="1355"/>
      <c r="E164" s="1356"/>
    </row>
    <row r="165" spans="1:5" ht="117" customHeight="1" x14ac:dyDescent="0.3">
      <c r="A165" s="630">
        <v>1</v>
      </c>
      <c r="B165" s="1334" t="s">
        <v>1890</v>
      </c>
      <c r="C165" s="667" t="s">
        <v>1091</v>
      </c>
      <c r="D165" s="667" t="s">
        <v>2396</v>
      </c>
      <c r="E165" s="668" t="s">
        <v>2353</v>
      </c>
    </row>
    <row r="166" spans="1:5" ht="69.75" customHeight="1" x14ac:dyDescent="0.3">
      <c r="A166" s="628">
        <v>2</v>
      </c>
      <c r="B166" s="1335"/>
      <c r="C166" s="667" t="s">
        <v>1789</v>
      </c>
      <c r="D166" s="667" t="s">
        <v>2354</v>
      </c>
      <c r="E166" s="668" t="s">
        <v>2699</v>
      </c>
    </row>
    <row r="167" spans="1:5" ht="121.5" customHeight="1" thickBot="1" x14ac:dyDescent="0.35">
      <c r="A167" s="606">
        <v>3</v>
      </c>
      <c r="B167" s="1335"/>
      <c r="C167" s="670" t="s">
        <v>888</v>
      </c>
      <c r="D167" s="670" t="s">
        <v>2355</v>
      </c>
      <c r="E167" s="639" t="s">
        <v>2356</v>
      </c>
    </row>
    <row r="168" spans="1:5" ht="78.75" customHeight="1" x14ac:dyDescent="0.3">
      <c r="A168" s="606">
        <v>4</v>
      </c>
      <c r="B168" s="1335"/>
      <c r="C168" s="667" t="s">
        <v>1096</v>
      </c>
      <c r="D168" s="667" t="s">
        <v>2357</v>
      </c>
      <c r="E168" s="668" t="s">
        <v>2698</v>
      </c>
    </row>
    <row r="169" spans="1:5" ht="84" customHeight="1" x14ac:dyDescent="0.3">
      <c r="A169" s="606">
        <v>5</v>
      </c>
      <c r="B169" s="1335"/>
      <c r="C169" s="655" t="s">
        <v>1791</v>
      </c>
      <c r="D169" s="655" t="s">
        <v>2367</v>
      </c>
      <c r="E169" s="669" t="s">
        <v>2358</v>
      </c>
    </row>
    <row r="170" spans="1:5" ht="84.75" customHeight="1" x14ac:dyDescent="0.3">
      <c r="A170" s="606">
        <v>6</v>
      </c>
      <c r="B170" s="1335"/>
      <c r="C170" s="655" t="s">
        <v>1790</v>
      </c>
      <c r="D170" s="655" t="s">
        <v>2361</v>
      </c>
      <c r="E170" s="669" t="s">
        <v>2362</v>
      </c>
    </row>
    <row r="171" spans="1:5" ht="78.75" customHeight="1" x14ac:dyDescent="0.3">
      <c r="A171" s="606">
        <v>7</v>
      </c>
      <c r="B171" s="1335"/>
      <c r="C171" s="655" t="s">
        <v>2364</v>
      </c>
      <c r="D171" s="655" t="s">
        <v>2365</v>
      </c>
      <c r="E171" s="669" t="s">
        <v>2366</v>
      </c>
    </row>
    <row r="172" spans="1:5" ht="61.5" customHeight="1" x14ac:dyDescent="0.3">
      <c r="A172" s="606">
        <v>8</v>
      </c>
      <c r="B172" s="1335"/>
      <c r="C172" s="667" t="s">
        <v>1092</v>
      </c>
      <c r="D172" s="667" t="s">
        <v>2363</v>
      </c>
      <c r="E172" s="668" t="s">
        <v>2697</v>
      </c>
    </row>
    <row r="173" spans="1:5" ht="89.25" customHeight="1" x14ac:dyDescent="0.3">
      <c r="A173" s="606">
        <v>9</v>
      </c>
      <c r="B173" s="1335"/>
      <c r="C173" s="667" t="s">
        <v>2368</v>
      </c>
      <c r="D173" s="667" t="s">
        <v>2370</v>
      </c>
      <c r="E173" s="668" t="s">
        <v>2369</v>
      </c>
    </row>
    <row r="174" spans="1:5" ht="48.75" customHeight="1" x14ac:dyDescent="0.3">
      <c r="A174" s="606">
        <v>10</v>
      </c>
      <c r="B174" s="1335"/>
      <c r="C174" s="667" t="s">
        <v>2376</v>
      </c>
      <c r="D174" s="667" t="s">
        <v>2377</v>
      </c>
      <c r="E174" s="668" t="s">
        <v>2378</v>
      </c>
    </row>
    <row r="175" spans="1:5" ht="54" x14ac:dyDescent="0.3">
      <c r="A175" s="628">
        <v>11</v>
      </c>
      <c r="B175" s="1335"/>
      <c r="C175" s="667" t="s">
        <v>1093</v>
      </c>
      <c r="D175" s="667" t="s">
        <v>2034</v>
      </c>
      <c r="E175" s="668" t="s">
        <v>2696</v>
      </c>
    </row>
    <row r="176" spans="1:5" ht="54" x14ac:dyDescent="0.3">
      <c r="A176" s="628">
        <v>12</v>
      </c>
      <c r="B176" s="1335"/>
      <c r="C176" s="667" t="s">
        <v>1094</v>
      </c>
      <c r="D176" s="667" t="s">
        <v>2381</v>
      </c>
      <c r="E176" s="668" t="s">
        <v>2695</v>
      </c>
    </row>
    <row r="177" spans="1:5" ht="54" x14ac:dyDescent="0.3">
      <c r="A177" s="628">
        <v>13</v>
      </c>
      <c r="B177" s="1335"/>
      <c r="C177" s="667" t="s">
        <v>2382</v>
      </c>
      <c r="D177" s="667" t="s">
        <v>2383</v>
      </c>
      <c r="E177" s="668" t="s">
        <v>2694</v>
      </c>
    </row>
    <row r="178" spans="1:5" ht="65.25" customHeight="1" x14ac:dyDescent="0.3">
      <c r="A178" s="606">
        <v>14</v>
      </c>
      <c r="B178" s="1335"/>
      <c r="C178" s="667" t="s">
        <v>1095</v>
      </c>
      <c r="D178" s="667" t="s">
        <v>2371</v>
      </c>
      <c r="E178" s="668" t="s">
        <v>2693</v>
      </c>
    </row>
    <row r="179" spans="1:5" ht="66.75" customHeight="1" x14ac:dyDescent="0.3">
      <c r="A179" s="628">
        <v>15</v>
      </c>
      <c r="B179" s="1335"/>
      <c r="C179" s="667" t="s">
        <v>2373</v>
      </c>
      <c r="D179" s="667" t="s">
        <v>2374</v>
      </c>
      <c r="E179" s="668" t="s">
        <v>2375</v>
      </c>
    </row>
    <row r="180" spans="1:5" ht="85.5" customHeight="1" x14ac:dyDescent="0.3">
      <c r="A180" s="628">
        <v>16</v>
      </c>
      <c r="B180" s="1335"/>
      <c r="C180" s="667" t="s">
        <v>1097</v>
      </c>
      <c r="D180" s="667" t="s">
        <v>2372</v>
      </c>
      <c r="E180" s="668" t="s">
        <v>2692</v>
      </c>
    </row>
    <row r="181" spans="1:5" ht="54" x14ac:dyDescent="0.3">
      <c r="A181" s="628">
        <v>17</v>
      </c>
      <c r="B181" s="1335"/>
      <c r="C181" s="638" t="s">
        <v>1098</v>
      </c>
      <c r="D181" s="667" t="s">
        <v>2379</v>
      </c>
      <c r="E181" s="668" t="s">
        <v>2380</v>
      </c>
    </row>
    <row r="182" spans="1:5" ht="81.75" customHeight="1" x14ac:dyDescent="0.3">
      <c r="A182" s="628">
        <v>18</v>
      </c>
      <c r="B182" s="1335"/>
      <c r="C182" s="667" t="s">
        <v>1099</v>
      </c>
      <c r="D182" s="667" t="s">
        <v>2384</v>
      </c>
      <c r="E182" s="668" t="s">
        <v>2691</v>
      </c>
    </row>
    <row r="183" spans="1:5" ht="72" x14ac:dyDescent="0.3">
      <c r="A183" s="628">
        <v>19</v>
      </c>
      <c r="B183" s="1335"/>
      <c r="C183" s="667" t="s">
        <v>2390</v>
      </c>
      <c r="D183" s="667" t="s">
        <v>2391</v>
      </c>
      <c r="E183" s="668" t="s">
        <v>2392</v>
      </c>
    </row>
    <row r="184" spans="1:5" ht="57.75" customHeight="1" x14ac:dyDescent="0.3">
      <c r="A184" s="628">
        <v>20</v>
      </c>
      <c r="B184" s="1335"/>
      <c r="C184" s="638" t="s">
        <v>1792</v>
      </c>
      <c r="D184" s="667" t="s">
        <v>2385</v>
      </c>
      <c r="E184" s="668" t="s">
        <v>2386</v>
      </c>
    </row>
    <row r="185" spans="1:5" ht="54" x14ac:dyDescent="0.3">
      <c r="A185" s="628">
        <v>21</v>
      </c>
      <c r="B185" s="1335"/>
      <c r="C185" s="667" t="s">
        <v>1100</v>
      </c>
      <c r="D185" s="667" t="s">
        <v>2389</v>
      </c>
      <c r="E185" s="668" t="s">
        <v>2690</v>
      </c>
    </row>
    <row r="186" spans="1:5" ht="90" x14ac:dyDescent="0.3">
      <c r="A186" s="628">
        <v>22</v>
      </c>
      <c r="B186" s="1335"/>
      <c r="C186" s="667" t="s">
        <v>1101</v>
      </c>
      <c r="D186" s="667" t="s">
        <v>2388</v>
      </c>
      <c r="E186" s="668" t="s">
        <v>2689</v>
      </c>
    </row>
    <row r="187" spans="1:5" ht="90" x14ac:dyDescent="0.3">
      <c r="A187" s="628">
        <v>23</v>
      </c>
      <c r="B187" s="1335"/>
      <c r="C187" s="667" t="s">
        <v>2393</v>
      </c>
      <c r="D187" s="667" t="s">
        <v>2394</v>
      </c>
      <c r="E187" s="667" t="s">
        <v>2688</v>
      </c>
    </row>
    <row r="188" spans="1:5" ht="54" x14ac:dyDescent="0.3">
      <c r="A188" s="628">
        <v>24</v>
      </c>
      <c r="B188" s="1335"/>
      <c r="C188" s="667" t="s">
        <v>1102</v>
      </c>
      <c r="D188" s="667" t="s">
        <v>2387</v>
      </c>
      <c r="E188" s="668" t="s">
        <v>2687</v>
      </c>
    </row>
    <row r="189" spans="1:5" ht="90.6" thickBot="1" x14ac:dyDescent="0.35">
      <c r="A189" s="628">
        <v>25</v>
      </c>
      <c r="B189" s="1335"/>
      <c r="C189" s="667" t="s">
        <v>2359</v>
      </c>
      <c r="D189" s="667" t="s">
        <v>2360</v>
      </c>
      <c r="E189" s="668" t="s">
        <v>2395</v>
      </c>
    </row>
    <row r="190" spans="1:5" ht="25.5" customHeight="1" thickBot="1" x14ac:dyDescent="0.35">
      <c r="A190" s="1354" t="s">
        <v>126</v>
      </c>
      <c r="B190" s="1355"/>
      <c r="C190" s="1355"/>
      <c r="D190" s="1355"/>
      <c r="E190" s="1356"/>
    </row>
    <row r="191" spans="1:5" ht="72" x14ac:dyDescent="0.3">
      <c r="A191" s="630">
        <v>1</v>
      </c>
      <c r="B191" s="1325" t="s">
        <v>610</v>
      </c>
      <c r="C191" s="676" t="s">
        <v>1012</v>
      </c>
      <c r="D191" s="613" t="s">
        <v>2035</v>
      </c>
      <c r="E191" s="629" t="s">
        <v>1795</v>
      </c>
    </row>
    <row r="192" spans="1:5" ht="72" x14ac:dyDescent="0.3">
      <c r="A192" s="637">
        <v>2</v>
      </c>
      <c r="B192" s="1375"/>
      <c r="C192" s="655" t="s">
        <v>2399</v>
      </c>
      <c r="D192" s="655" t="s">
        <v>2400</v>
      </c>
      <c r="E192" s="669" t="s">
        <v>1794</v>
      </c>
    </row>
    <row r="193" spans="1:5" ht="73.5" customHeight="1" x14ac:dyDescent="0.3">
      <c r="A193" s="636">
        <v>3</v>
      </c>
      <c r="B193" s="1375"/>
      <c r="C193" s="667" t="s">
        <v>1798</v>
      </c>
      <c r="D193" s="654" t="s">
        <v>2403</v>
      </c>
      <c r="E193" s="668" t="s">
        <v>1799</v>
      </c>
    </row>
    <row r="194" spans="1:5" ht="28.5" customHeight="1" x14ac:dyDescent="0.3">
      <c r="A194" s="1380">
        <v>4</v>
      </c>
      <c r="B194" s="1326"/>
      <c r="C194" s="1349" t="s">
        <v>1304</v>
      </c>
      <c r="D194" s="1327" t="s">
        <v>2404</v>
      </c>
      <c r="E194" s="673" t="s">
        <v>1305</v>
      </c>
    </row>
    <row r="195" spans="1:5" ht="47.25" customHeight="1" x14ac:dyDescent="0.3">
      <c r="A195" s="1380"/>
      <c r="B195" s="1326"/>
      <c r="C195" s="1349"/>
      <c r="D195" s="1327"/>
      <c r="E195" s="660" t="s">
        <v>612</v>
      </c>
    </row>
    <row r="196" spans="1:5" ht="54" customHeight="1" x14ac:dyDescent="0.3">
      <c r="A196" s="1380">
        <v>5</v>
      </c>
      <c r="B196" s="1326"/>
      <c r="C196" s="1327" t="s">
        <v>1300</v>
      </c>
      <c r="D196" s="655" t="s">
        <v>2405</v>
      </c>
      <c r="E196" s="703" t="s">
        <v>1301</v>
      </c>
    </row>
    <row r="197" spans="1:5" ht="15" customHeight="1" thickBot="1" x14ac:dyDescent="0.35">
      <c r="A197" s="1380"/>
      <c r="B197" s="1326"/>
      <c r="C197" s="1327"/>
      <c r="D197" s="657"/>
      <c r="E197" s="700" t="s">
        <v>612</v>
      </c>
    </row>
    <row r="198" spans="1:5" ht="90" x14ac:dyDescent="0.3">
      <c r="A198" s="1379">
        <v>6</v>
      </c>
      <c r="B198" s="1326"/>
      <c r="C198" s="1327" t="s">
        <v>1302</v>
      </c>
      <c r="D198" s="655" t="s">
        <v>2406</v>
      </c>
      <c r="E198" s="703" t="s">
        <v>1013</v>
      </c>
    </row>
    <row r="199" spans="1:5" ht="18" x14ac:dyDescent="0.3">
      <c r="A199" s="1380"/>
      <c r="B199" s="1326"/>
      <c r="C199" s="1327"/>
      <c r="D199" s="657"/>
      <c r="E199" s="700" t="s">
        <v>612</v>
      </c>
    </row>
    <row r="200" spans="1:5" ht="41.25" customHeight="1" x14ac:dyDescent="0.3">
      <c r="A200" s="1380">
        <v>8</v>
      </c>
      <c r="B200" s="1326"/>
      <c r="C200" s="1349" t="s">
        <v>2401</v>
      </c>
      <c r="D200" s="1327" t="s">
        <v>2402</v>
      </c>
      <c r="E200" s="663" t="s">
        <v>1014</v>
      </c>
    </row>
    <row r="201" spans="1:5" ht="38.25" customHeight="1" thickBot="1" x14ac:dyDescent="0.35">
      <c r="A201" s="1380"/>
      <c r="B201" s="1326"/>
      <c r="C201" s="1349"/>
      <c r="D201" s="1327"/>
      <c r="E201" s="660" t="s">
        <v>612</v>
      </c>
    </row>
    <row r="202" spans="1:5" ht="23.25" customHeight="1" x14ac:dyDescent="0.3">
      <c r="A202" s="1379">
        <v>9</v>
      </c>
      <c r="B202" s="1326"/>
      <c r="C202" s="1349" t="s">
        <v>1303</v>
      </c>
      <c r="D202" s="1327" t="s">
        <v>2407</v>
      </c>
      <c r="E202" s="663" t="s">
        <v>1015</v>
      </c>
    </row>
    <row r="203" spans="1:5" ht="53.25" customHeight="1" x14ac:dyDescent="0.3">
      <c r="A203" s="1380"/>
      <c r="B203" s="1326"/>
      <c r="C203" s="1349"/>
      <c r="D203" s="1327"/>
      <c r="E203" s="660" t="s">
        <v>612</v>
      </c>
    </row>
    <row r="204" spans="1:5" ht="32.25" customHeight="1" x14ac:dyDescent="0.3">
      <c r="A204" s="1380">
        <v>10</v>
      </c>
      <c r="B204" s="1326"/>
      <c r="C204" s="1349" t="s">
        <v>1800</v>
      </c>
      <c r="D204" s="1327" t="s">
        <v>2412</v>
      </c>
      <c r="E204" s="673" t="s">
        <v>2411</v>
      </c>
    </row>
    <row r="205" spans="1:5" ht="18.600000000000001" thickBot="1" x14ac:dyDescent="0.35">
      <c r="A205" s="1380"/>
      <c r="B205" s="1326"/>
      <c r="C205" s="1349"/>
      <c r="D205" s="1347"/>
      <c r="E205" s="660"/>
    </row>
    <row r="206" spans="1:5" ht="56.25" customHeight="1" x14ac:dyDescent="0.3">
      <c r="A206" s="1379">
        <v>11</v>
      </c>
      <c r="B206" s="1326"/>
      <c r="C206" s="1327" t="s">
        <v>1796</v>
      </c>
      <c r="D206" s="655" t="s">
        <v>2397</v>
      </c>
      <c r="E206" s="703" t="s">
        <v>1797</v>
      </c>
    </row>
    <row r="207" spans="1:5" ht="36" customHeight="1" x14ac:dyDescent="0.3">
      <c r="A207" s="1380"/>
      <c r="B207" s="1326"/>
      <c r="C207" s="1327"/>
      <c r="D207" s="656" t="s">
        <v>2398</v>
      </c>
      <c r="E207" s="700" t="s">
        <v>612</v>
      </c>
    </row>
    <row r="208" spans="1:5" ht="157.5" customHeight="1" x14ac:dyDescent="0.3">
      <c r="A208" s="1380">
        <v>12</v>
      </c>
      <c r="B208" s="1326"/>
      <c r="C208" s="1327" t="s">
        <v>1025</v>
      </c>
      <c r="D208" s="655" t="s">
        <v>2410</v>
      </c>
      <c r="E208" s="704" t="s">
        <v>1016</v>
      </c>
    </row>
    <row r="209" spans="1:5" ht="18" customHeight="1" thickBot="1" x14ac:dyDescent="0.35">
      <c r="A209" s="1380"/>
      <c r="B209" s="1326"/>
      <c r="C209" s="1327"/>
      <c r="D209" s="657"/>
      <c r="E209" s="700" t="s">
        <v>611</v>
      </c>
    </row>
    <row r="210" spans="1:5" ht="90" x14ac:dyDescent="0.3">
      <c r="A210" s="1379">
        <v>13</v>
      </c>
      <c r="B210" s="1326"/>
      <c r="C210" s="1327" t="s">
        <v>1026</v>
      </c>
      <c r="D210" s="655" t="s">
        <v>2409</v>
      </c>
      <c r="E210" s="704" t="s">
        <v>1017</v>
      </c>
    </row>
    <row r="211" spans="1:5" ht="18" x14ac:dyDescent="0.3">
      <c r="A211" s="1380"/>
      <c r="B211" s="1326"/>
      <c r="C211" s="1327"/>
      <c r="D211" s="657"/>
      <c r="E211" s="700" t="s">
        <v>612</v>
      </c>
    </row>
    <row r="212" spans="1:5" ht="36" x14ac:dyDescent="0.3">
      <c r="A212" s="628">
        <v>14</v>
      </c>
      <c r="B212" s="1326"/>
      <c r="C212" s="654" t="s">
        <v>1759</v>
      </c>
      <c r="D212" s="657" t="s">
        <v>314</v>
      </c>
      <c r="E212" s="705" t="s">
        <v>2408</v>
      </c>
    </row>
    <row r="213" spans="1:5" ht="32.25" customHeight="1" x14ac:dyDescent="0.3">
      <c r="A213" s="1380">
        <v>15</v>
      </c>
      <c r="B213" s="1326"/>
      <c r="C213" s="1349" t="s">
        <v>1027</v>
      </c>
      <c r="D213" s="1349" t="s">
        <v>2413</v>
      </c>
      <c r="E213" s="663" t="s">
        <v>1018</v>
      </c>
    </row>
    <row r="214" spans="1:5" ht="84" customHeight="1" thickBot="1" x14ac:dyDescent="0.35">
      <c r="A214" s="1380"/>
      <c r="B214" s="1391"/>
      <c r="C214" s="1387"/>
      <c r="D214" s="1387"/>
      <c r="E214" s="701" t="s">
        <v>612</v>
      </c>
    </row>
    <row r="215" spans="1:5" ht="28.5" customHeight="1" thickBot="1" x14ac:dyDescent="0.35">
      <c r="A215" s="1388" t="s">
        <v>127</v>
      </c>
      <c r="B215" s="1389"/>
      <c r="C215" s="1389"/>
      <c r="D215" s="1389"/>
      <c r="E215" s="1390"/>
    </row>
    <row r="216" spans="1:5" ht="77.25" customHeight="1" x14ac:dyDescent="0.3">
      <c r="A216" s="630">
        <v>1</v>
      </c>
      <c r="B216" s="1334" t="s">
        <v>637</v>
      </c>
      <c r="C216" s="676" t="s">
        <v>1801</v>
      </c>
      <c r="D216" s="676" t="s">
        <v>2036</v>
      </c>
      <c r="E216" s="710" t="s">
        <v>2478</v>
      </c>
    </row>
    <row r="217" spans="1:5" ht="72.599999999999994" thickBot="1" x14ac:dyDescent="0.35">
      <c r="A217" s="628">
        <v>2</v>
      </c>
      <c r="B217" s="1335"/>
      <c r="C217" s="667" t="s">
        <v>1306</v>
      </c>
      <c r="D217" s="638" t="s">
        <v>2477</v>
      </c>
      <c r="E217" s="711" t="s">
        <v>2476</v>
      </c>
    </row>
    <row r="218" spans="1:5" ht="108.6" thickBot="1" x14ac:dyDescent="0.35">
      <c r="A218" s="628">
        <v>3</v>
      </c>
      <c r="B218" s="1335"/>
      <c r="C218" s="681" t="s">
        <v>2475</v>
      </c>
      <c r="D218" s="680" t="s">
        <v>2474</v>
      </c>
      <c r="E218" s="712" t="s">
        <v>2473</v>
      </c>
    </row>
    <row r="219" spans="1:5" ht="81" customHeight="1" thickBot="1" x14ac:dyDescent="0.35">
      <c r="A219" s="628">
        <v>4</v>
      </c>
      <c r="B219" s="1335"/>
      <c r="C219" s="682" t="s">
        <v>2472</v>
      </c>
      <c r="D219" s="682" t="s">
        <v>2471</v>
      </c>
      <c r="E219" s="713" t="s">
        <v>2470</v>
      </c>
    </row>
    <row r="220" spans="1:5" ht="91.5" customHeight="1" thickBot="1" x14ac:dyDescent="0.35">
      <c r="A220" s="628">
        <v>5</v>
      </c>
      <c r="B220" s="1335"/>
      <c r="C220" s="1381" t="s">
        <v>2469</v>
      </c>
      <c r="D220" s="1381" t="s">
        <v>2468</v>
      </c>
      <c r="E220" s="1383" t="s">
        <v>2686</v>
      </c>
    </row>
    <row r="221" spans="1:5" ht="8.25" hidden="1" customHeight="1" thickBot="1" x14ac:dyDescent="0.35">
      <c r="A221" s="628">
        <v>7</v>
      </c>
      <c r="B221" s="1335"/>
      <c r="C221" s="1382"/>
      <c r="D221" s="1382"/>
      <c r="E221" s="1382"/>
    </row>
    <row r="222" spans="1:5" ht="25.5" customHeight="1" x14ac:dyDescent="0.3">
      <c r="A222" s="1412">
        <v>6</v>
      </c>
      <c r="B222" s="1335"/>
      <c r="C222" s="1384" t="s">
        <v>2467</v>
      </c>
      <c r="D222" s="1381" t="s">
        <v>2466</v>
      </c>
      <c r="E222" s="1383" t="s">
        <v>2685</v>
      </c>
    </row>
    <row r="223" spans="1:5" ht="62.25" customHeight="1" thickBot="1" x14ac:dyDescent="0.35">
      <c r="A223" s="1413"/>
      <c r="B223" s="1335"/>
      <c r="C223" s="1385"/>
      <c r="D223" s="1382"/>
      <c r="E223" s="1382"/>
    </row>
    <row r="224" spans="1:5" ht="11.25" hidden="1" customHeight="1" x14ac:dyDescent="0.3">
      <c r="A224" s="628">
        <v>10</v>
      </c>
      <c r="B224" s="1335"/>
      <c r="C224" s="1381" t="s">
        <v>2465</v>
      </c>
      <c r="D224" s="1381" t="s">
        <v>640</v>
      </c>
      <c r="E224" s="1383" t="s">
        <v>2464</v>
      </c>
    </row>
    <row r="225" spans="1:5" ht="61.5" customHeight="1" thickBot="1" x14ac:dyDescent="0.35">
      <c r="A225" s="628">
        <v>7</v>
      </c>
      <c r="B225" s="1335"/>
      <c r="C225" s="1382"/>
      <c r="D225" s="1382"/>
      <c r="E225" s="1382"/>
    </row>
    <row r="226" spans="1:5" ht="18.75" customHeight="1" x14ac:dyDescent="0.3">
      <c r="A226" s="1412">
        <v>8</v>
      </c>
      <c r="B226" s="1335"/>
      <c r="C226" s="1381" t="s">
        <v>2463</v>
      </c>
      <c r="D226" s="1381" t="s">
        <v>639</v>
      </c>
      <c r="E226" s="1383" t="s">
        <v>2684</v>
      </c>
    </row>
    <row r="227" spans="1:5" ht="48.75" customHeight="1" thickBot="1" x14ac:dyDescent="0.35">
      <c r="A227" s="1413"/>
      <c r="B227" s="1335"/>
      <c r="C227" s="1382"/>
      <c r="D227" s="1382"/>
      <c r="E227" s="1382"/>
    </row>
    <row r="228" spans="1:5" ht="30" customHeight="1" x14ac:dyDescent="0.3">
      <c r="A228" s="1412">
        <v>9</v>
      </c>
      <c r="B228" s="1335"/>
      <c r="C228" s="1384" t="s">
        <v>2462</v>
      </c>
      <c r="D228" s="1381" t="s">
        <v>638</v>
      </c>
      <c r="E228" s="1383" t="s">
        <v>2683</v>
      </c>
    </row>
    <row r="229" spans="1:5" ht="47.25" customHeight="1" thickBot="1" x14ac:dyDescent="0.35">
      <c r="A229" s="1413"/>
      <c r="B229" s="1335"/>
      <c r="C229" s="1385"/>
      <c r="D229" s="1382"/>
      <c r="E229" s="1382"/>
    </row>
    <row r="230" spans="1:5" ht="18" x14ac:dyDescent="0.3">
      <c r="A230" s="1412">
        <v>10</v>
      </c>
      <c r="B230" s="1335"/>
      <c r="C230" s="1384" t="s">
        <v>2461</v>
      </c>
      <c r="D230" s="1381" t="s">
        <v>2460</v>
      </c>
      <c r="E230" s="706" t="s">
        <v>2682</v>
      </c>
    </row>
    <row r="231" spans="1:5" ht="18" x14ac:dyDescent="0.3">
      <c r="A231" s="1414"/>
      <c r="B231" s="1335"/>
      <c r="C231" s="1416"/>
      <c r="D231" s="1386"/>
      <c r="E231" s="707" t="s">
        <v>586</v>
      </c>
    </row>
    <row r="232" spans="1:5" ht="23.25" customHeight="1" thickBot="1" x14ac:dyDescent="0.35">
      <c r="A232" s="1413"/>
      <c r="B232" s="1335"/>
      <c r="C232" s="1385"/>
      <c r="D232" s="1382"/>
      <c r="E232" s="708"/>
    </row>
    <row r="233" spans="1:5" ht="18.75" customHeight="1" x14ac:dyDescent="0.3">
      <c r="A233" s="1412">
        <v>11</v>
      </c>
      <c r="B233" s="1335"/>
      <c r="C233" s="1384" t="s">
        <v>2459</v>
      </c>
      <c r="D233" s="1381" t="s">
        <v>2458</v>
      </c>
      <c r="E233" s="1383" t="s">
        <v>2681</v>
      </c>
    </row>
    <row r="234" spans="1:5" ht="42.75" customHeight="1" x14ac:dyDescent="0.3">
      <c r="A234" s="1413"/>
      <c r="B234" s="1335"/>
      <c r="C234" s="1416"/>
      <c r="D234" s="1386"/>
      <c r="E234" s="1386"/>
    </row>
    <row r="235" spans="1:5" ht="81.75" customHeight="1" x14ac:dyDescent="0.3">
      <c r="A235" s="628">
        <v>12</v>
      </c>
      <c r="B235" s="1335"/>
      <c r="C235" s="683" t="s">
        <v>2457</v>
      </c>
      <c r="D235" s="684" t="s">
        <v>2456</v>
      </c>
      <c r="E235" s="648" t="s">
        <v>2455</v>
      </c>
    </row>
    <row r="236" spans="1:5" ht="41.25" customHeight="1" x14ac:dyDescent="0.3">
      <c r="A236" s="628">
        <v>13</v>
      </c>
      <c r="B236" s="1335"/>
      <c r="C236" s="684" t="s">
        <v>2454</v>
      </c>
      <c r="D236" s="684" t="s">
        <v>2453</v>
      </c>
      <c r="E236" s="709" t="s">
        <v>2680</v>
      </c>
    </row>
    <row r="237" spans="1:5" ht="81.75" customHeight="1" x14ac:dyDescent="0.3">
      <c r="A237" s="628">
        <v>14</v>
      </c>
      <c r="B237" s="1335"/>
      <c r="C237" s="684" t="s">
        <v>2452</v>
      </c>
      <c r="D237" s="683" t="s">
        <v>2451</v>
      </c>
      <c r="E237" s="709" t="s">
        <v>2450</v>
      </c>
    </row>
    <row r="238" spans="1:5" ht="63" customHeight="1" x14ac:dyDescent="0.3">
      <c r="A238" s="628">
        <v>15</v>
      </c>
      <c r="B238" s="1335"/>
      <c r="C238" s="684" t="s">
        <v>2449</v>
      </c>
      <c r="D238" s="684" t="s">
        <v>2037</v>
      </c>
      <c r="E238" s="709" t="s">
        <v>2448</v>
      </c>
    </row>
    <row r="239" spans="1:5" ht="138" customHeight="1" x14ac:dyDescent="0.3">
      <c r="A239" s="628">
        <v>16</v>
      </c>
      <c r="B239" s="1335"/>
      <c r="C239" s="684" t="s">
        <v>2447</v>
      </c>
      <c r="D239" s="684" t="s">
        <v>2446</v>
      </c>
      <c r="E239" s="684" t="s">
        <v>2445</v>
      </c>
    </row>
    <row r="240" spans="1:5" ht="63" customHeight="1" x14ac:dyDescent="0.3">
      <c r="A240" s="628">
        <v>17</v>
      </c>
      <c r="B240" s="1335"/>
      <c r="C240" s="684" t="s">
        <v>2444</v>
      </c>
      <c r="D240" s="684" t="s">
        <v>2443</v>
      </c>
      <c r="E240" s="709" t="s">
        <v>2679</v>
      </c>
    </row>
    <row r="241" spans="1:5" ht="118.5" customHeight="1" x14ac:dyDescent="0.3">
      <c r="A241" s="628">
        <v>18</v>
      </c>
      <c r="B241" s="1335"/>
      <c r="C241" s="684" t="s">
        <v>2442</v>
      </c>
      <c r="D241" s="683" t="s">
        <v>2441</v>
      </c>
      <c r="E241" s="684" t="s">
        <v>2440</v>
      </c>
    </row>
    <row r="242" spans="1:5" ht="81.75" customHeight="1" x14ac:dyDescent="0.3">
      <c r="A242" s="628">
        <v>19</v>
      </c>
      <c r="B242" s="1335"/>
      <c r="C242" s="683" t="s">
        <v>2439</v>
      </c>
      <c r="D242" s="684" t="s">
        <v>2438</v>
      </c>
      <c r="E242" s="714" t="s">
        <v>2677</v>
      </c>
    </row>
    <row r="243" spans="1:5" ht="47.25" customHeight="1" x14ac:dyDescent="0.3">
      <c r="A243" s="628">
        <v>20</v>
      </c>
      <c r="B243" s="1335"/>
      <c r="C243" s="684" t="s">
        <v>2437</v>
      </c>
      <c r="D243" s="684" t="s">
        <v>2436</v>
      </c>
      <c r="E243" s="648" t="s">
        <v>2678</v>
      </c>
    </row>
    <row r="244" spans="1:5" ht="54" customHeight="1" x14ac:dyDescent="0.3">
      <c r="A244" s="1412">
        <v>21</v>
      </c>
      <c r="B244" s="1335"/>
      <c r="C244" s="1386" t="s">
        <v>2435</v>
      </c>
      <c r="D244" s="1386" t="s">
        <v>2434</v>
      </c>
      <c r="E244" s="707" t="s">
        <v>2433</v>
      </c>
    </row>
    <row r="245" spans="1:5" ht="18" x14ac:dyDescent="0.3">
      <c r="A245" s="1414"/>
      <c r="B245" s="1335"/>
      <c r="C245" s="1386"/>
      <c r="D245" s="1386"/>
      <c r="E245" s="707" t="s">
        <v>2432</v>
      </c>
    </row>
    <row r="246" spans="1:5" ht="18" customHeight="1" thickBot="1" x14ac:dyDescent="0.35">
      <c r="A246" s="1415"/>
      <c r="B246" s="1336"/>
      <c r="C246" s="1382"/>
      <c r="D246" s="1382"/>
      <c r="E246" s="715" t="s">
        <v>2431</v>
      </c>
    </row>
    <row r="247" spans="1:5" ht="30" customHeight="1" thickBot="1" x14ac:dyDescent="0.35">
      <c r="A247" s="1354" t="s">
        <v>128</v>
      </c>
      <c r="B247" s="1355"/>
      <c r="C247" s="1355"/>
      <c r="D247" s="1355"/>
      <c r="E247" s="1356"/>
    </row>
    <row r="248" spans="1:5" ht="36" x14ac:dyDescent="0.3">
      <c r="A248" s="605">
        <v>1</v>
      </c>
      <c r="B248" s="635" t="s">
        <v>613</v>
      </c>
      <c r="C248" s="676" t="s">
        <v>1307</v>
      </c>
      <c r="D248" s="676" t="s">
        <v>2479</v>
      </c>
      <c r="E248" s="710" t="s">
        <v>2770</v>
      </c>
    </row>
    <row r="249" spans="1:5" ht="54" x14ac:dyDescent="0.3">
      <c r="A249" s="611">
        <v>3</v>
      </c>
      <c r="B249" s="632"/>
      <c r="C249" s="683" t="s">
        <v>2430</v>
      </c>
      <c r="D249" s="683" t="s">
        <v>2429</v>
      </c>
      <c r="E249" s="648" t="s">
        <v>2770</v>
      </c>
    </row>
    <row r="250" spans="1:5" ht="36.6" thickBot="1" x14ac:dyDescent="0.35">
      <c r="A250" s="611">
        <v>4</v>
      </c>
      <c r="B250" s="632"/>
      <c r="C250" s="685" t="s">
        <v>2428</v>
      </c>
      <c r="D250" s="692" t="s">
        <v>2427</v>
      </c>
      <c r="E250" s="726" t="s">
        <v>2770</v>
      </c>
    </row>
    <row r="251" spans="1:5" ht="36.6" thickBot="1" x14ac:dyDescent="0.35">
      <c r="A251" s="611">
        <v>5</v>
      </c>
      <c r="B251" s="632"/>
      <c r="C251" s="686" t="s">
        <v>2426</v>
      </c>
      <c r="D251" s="693" t="s">
        <v>2425</v>
      </c>
      <c r="E251" s="716" t="s">
        <v>2480</v>
      </c>
    </row>
    <row r="252" spans="1:5" ht="80.25" customHeight="1" x14ac:dyDescent="0.3">
      <c r="A252" s="634">
        <v>6</v>
      </c>
      <c r="B252" s="632"/>
      <c r="C252" s="687" t="s">
        <v>2424</v>
      </c>
      <c r="D252" s="694" t="s">
        <v>2423</v>
      </c>
      <c r="E252" s="717" t="s">
        <v>2769</v>
      </c>
    </row>
    <row r="253" spans="1:5" ht="14.25" customHeight="1" thickBot="1" x14ac:dyDescent="0.35">
      <c r="A253" s="633"/>
      <c r="B253" s="632"/>
      <c r="C253" s="685"/>
      <c r="D253" s="697"/>
      <c r="E253" s="692"/>
    </row>
    <row r="254" spans="1:5" ht="36" x14ac:dyDescent="0.3">
      <c r="A254" s="610">
        <v>7</v>
      </c>
      <c r="B254" s="632"/>
      <c r="C254" s="687" t="s">
        <v>2422</v>
      </c>
      <c r="D254" s="694" t="s">
        <v>2421</v>
      </c>
      <c r="E254" s="717" t="s">
        <v>2676</v>
      </c>
    </row>
    <row r="255" spans="1:5" ht="15" customHeight="1" x14ac:dyDescent="0.3">
      <c r="A255" s="622"/>
      <c r="B255" s="632"/>
      <c r="C255" s="688"/>
      <c r="D255" s="695"/>
      <c r="E255" s="718"/>
    </row>
    <row r="256" spans="1:5" ht="33" customHeight="1" thickBot="1" x14ac:dyDescent="0.35">
      <c r="A256" s="611"/>
      <c r="B256" s="632"/>
      <c r="C256" s="685"/>
      <c r="D256" s="697"/>
      <c r="E256" s="692" t="s">
        <v>612</v>
      </c>
    </row>
    <row r="257" spans="1:5" ht="56.25" customHeight="1" thickBot="1" x14ac:dyDescent="0.35">
      <c r="A257" s="610">
        <v>8</v>
      </c>
      <c r="B257" s="632"/>
      <c r="C257" s="687" t="s">
        <v>2420</v>
      </c>
      <c r="D257" s="694" t="s">
        <v>2419</v>
      </c>
      <c r="E257" s="717" t="s">
        <v>2674</v>
      </c>
    </row>
    <row r="258" spans="1:5" ht="56.25" customHeight="1" x14ac:dyDescent="0.3">
      <c r="A258" s="1341">
        <v>9</v>
      </c>
      <c r="B258" s="1410"/>
      <c r="C258" s="687" t="s">
        <v>2418</v>
      </c>
      <c r="D258" s="694" t="s">
        <v>2417</v>
      </c>
      <c r="E258" s="717" t="s">
        <v>2675</v>
      </c>
    </row>
    <row r="259" spans="1:5" ht="15.75" customHeight="1" x14ac:dyDescent="0.3">
      <c r="A259" s="1375"/>
      <c r="B259" s="1411"/>
      <c r="C259" s="688"/>
      <c r="D259" s="695"/>
      <c r="E259" s="718" t="s">
        <v>617</v>
      </c>
    </row>
    <row r="260" spans="1:5" ht="42" customHeight="1" x14ac:dyDescent="0.3">
      <c r="A260" s="623">
        <v>10</v>
      </c>
      <c r="B260" s="631"/>
      <c r="C260" s="683" t="s">
        <v>2416</v>
      </c>
      <c r="D260" s="696" t="s">
        <v>2415</v>
      </c>
      <c r="E260" s="648" t="s">
        <v>2481</v>
      </c>
    </row>
    <row r="261" spans="1:5" ht="93" customHeight="1" x14ac:dyDescent="0.3">
      <c r="A261" s="623">
        <v>11</v>
      </c>
      <c r="B261" s="631"/>
      <c r="C261" s="689" t="s">
        <v>218</v>
      </c>
      <c r="D261" s="689" t="s">
        <v>2414</v>
      </c>
      <c r="E261" s="648" t="s">
        <v>2482</v>
      </c>
    </row>
    <row r="262" spans="1:5" ht="33" customHeight="1" thickBot="1" x14ac:dyDescent="0.35">
      <c r="A262" s="1388" t="s">
        <v>129</v>
      </c>
      <c r="B262" s="1389"/>
      <c r="C262" s="1389"/>
      <c r="D262" s="1389"/>
      <c r="E262" s="1390"/>
    </row>
    <row r="263" spans="1:5" ht="99.75" customHeight="1" x14ac:dyDescent="0.3">
      <c r="A263" s="630">
        <v>1</v>
      </c>
      <c r="B263" s="1325" t="s">
        <v>616</v>
      </c>
      <c r="C263" s="677" t="s">
        <v>2483</v>
      </c>
      <c r="D263" s="677" t="s">
        <v>2487</v>
      </c>
      <c r="E263" s="629" t="s">
        <v>2484</v>
      </c>
    </row>
    <row r="264" spans="1:5" ht="90" x14ac:dyDescent="0.3">
      <c r="A264" s="628">
        <v>2</v>
      </c>
      <c r="B264" s="1326"/>
      <c r="C264" s="667" t="s">
        <v>934</v>
      </c>
      <c r="D264" s="667" t="s">
        <v>2488</v>
      </c>
      <c r="E264" s="672" t="s">
        <v>979</v>
      </c>
    </row>
    <row r="265" spans="1:5" ht="90" x14ac:dyDescent="0.3">
      <c r="A265" s="628">
        <v>3</v>
      </c>
      <c r="B265" s="1326"/>
      <c r="C265" s="667" t="s">
        <v>935</v>
      </c>
      <c r="D265" s="667" t="s">
        <v>2038</v>
      </c>
      <c r="E265" s="672" t="s">
        <v>975</v>
      </c>
    </row>
    <row r="266" spans="1:5" ht="54" x14ac:dyDescent="0.3">
      <c r="A266" s="628">
        <v>4</v>
      </c>
      <c r="B266" s="1326"/>
      <c r="C266" s="667" t="s">
        <v>998</v>
      </c>
      <c r="D266" s="667" t="s">
        <v>2489</v>
      </c>
      <c r="E266" s="672" t="s">
        <v>980</v>
      </c>
    </row>
    <row r="267" spans="1:5" ht="53.25" customHeight="1" x14ac:dyDescent="0.3">
      <c r="A267" s="628">
        <v>5</v>
      </c>
      <c r="B267" s="1326"/>
      <c r="C267" s="667" t="s">
        <v>999</v>
      </c>
      <c r="D267" s="667" t="s">
        <v>614</v>
      </c>
      <c r="E267" s="671" t="s">
        <v>2768</v>
      </c>
    </row>
    <row r="268" spans="1:5" ht="54" x14ac:dyDescent="0.3">
      <c r="A268" s="628">
        <v>6</v>
      </c>
      <c r="B268" s="1326"/>
      <c r="C268" s="667" t="s">
        <v>2485</v>
      </c>
      <c r="D268" s="667" t="s">
        <v>615</v>
      </c>
      <c r="E268" s="671" t="s">
        <v>2486</v>
      </c>
    </row>
    <row r="269" spans="1:5" ht="54" x14ac:dyDescent="0.3">
      <c r="A269" s="628">
        <v>7</v>
      </c>
      <c r="B269" s="1326"/>
      <c r="C269" s="667" t="s">
        <v>1000</v>
      </c>
      <c r="D269" s="667" t="s">
        <v>2039</v>
      </c>
      <c r="E269" s="672" t="s">
        <v>976</v>
      </c>
    </row>
    <row r="270" spans="1:5" ht="36" x14ac:dyDescent="0.3">
      <c r="A270" s="628">
        <v>8</v>
      </c>
      <c r="B270" s="1326"/>
      <c r="C270" s="667" t="s">
        <v>1001</v>
      </c>
      <c r="D270" s="667" t="s">
        <v>2490</v>
      </c>
      <c r="E270" s="672" t="s">
        <v>977</v>
      </c>
    </row>
    <row r="271" spans="1:5" ht="53.25" customHeight="1" x14ac:dyDescent="0.3">
      <c r="A271" s="628">
        <v>9</v>
      </c>
      <c r="B271" s="1326"/>
      <c r="C271" s="667" t="s">
        <v>1002</v>
      </c>
      <c r="D271" s="667" t="s">
        <v>1802</v>
      </c>
      <c r="E271" s="672" t="s">
        <v>981</v>
      </c>
    </row>
    <row r="272" spans="1:5" ht="72" x14ac:dyDescent="0.3">
      <c r="A272" s="628">
        <v>10</v>
      </c>
      <c r="B272" s="1326"/>
      <c r="C272" s="667" t="s">
        <v>1003</v>
      </c>
      <c r="D272" s="667" t="s">
        <v>2491</v>
      </c>
      <c r="E272" s="672" t="s">
        <v>982</v>
      </c>
    </row>
    <row r="273" spans="1:5" ht="36.6" thickBot="1" x14ac:dyDescent="0.35">
      <c r="A273" s="628">
        <v>11</v>
      </c>
      <c r="B273" s="1391"/>
      <c r="C273" s="670" t="s">
        <v>1004</v>
      </c>
      <c r="D273" s="670" t="s">
        <v>2492</v>
      </c>
      <c r="E273" s="617" t="s">
        <v>978</v>
      </c>
    </row>
    <row r="274" spans="1:5" ht="30.75" customHeight="1" x14ac:dyDescent="0.3">
      <c r="A274" s="1343" t="s">
        <v>130</v>
      </c>
      <c r="B274" s="1344"/>
      <c r="C274" s="1344"/>
      <c r="D274" s="1344"/>
      <c r="E274" s="1345"/>
    </row>
    <row r="275" spans="1:5" ht="45" customHeight="1" x14ac:dyDescent="0.3">
      <c r="A275" s="1341">
        <v>1</v>
      </c>
      <c r="B275" s="1335" t="s">
        <v>618</v>
      </c>
      <c r="C275" s="1329" t="s">
        <v>991</v>
      </c>
      <c r="D275" s="1329" t="s">
        <v>2040</v>
      </c>
      <c r="E275" s="1329" t="s">
        <v>942</v>
      </c>
    </row>
    <row r="276" spans="1:5" ht="57.75" customHeight="1" x14ac:dyDescent="0.3">
      <c r="A276" s="1375"/>
      <c r="B276" s="1335"/>
      <c r="C276" s="1331"/>
      <c r="D276" s="1331"/>
      <c r="E276" s="1331"/>
    </row>
    <row r="277" spans="1:5" ht="48" customHeight="1" x14ac:dyDescent="0.3">
      <c r="A277" s="623">
        <v>2</v>
      </c>
      <c r="B277" s="1335"/>
      <c r="C277" s="667" t="s">
        <v>993</v>
      </c>
      <c r="D277" s="667" t="s">
        <v>2495</v>
      </c>
      <c r="E277" s="668" t="s">
        <v>2672</v>
      </c>
    </row>
    <row r="278" spans="1:5" ht="54" customHeight="1" x14ac:dyDescent="0.3">
      <c r="A278" s="623">
        <v>3</v>
      </c>
      <c r="B278" s="1335"/>
      <c r="C278" s="667" t="s">
        <v>2504</v>
      </c>
      <c r="D278" s="667" t="s">
        <v>983</v>
      </c>
      <c r="E278" s="668" t="s">
        <v>2673</v>
      </c>
    </row>
    <row r="279" spans="1:5" ht="72" x14ac:dyDescent="0.3">
      <c r="A279" s="623">
        <v>4</v>
      </c>
      <c r="B279" s="1335"/>
      <c r="C279" s="667" t="s">
        <v>2494</v>
      </c>
      <c r="D279" s="667" t="s">
        <v>2041</v>
      </c>
      <c r="E279" s="668" t="s">
        <v>2505</v>
      </c>
    </row>
    <row r="280" spans="1:5" ht="60" customHeight="1" x14ac:dyDescent="0.3">
      <c r="A280" s="623">
        <v>5</v>
      </c>
      <c r="B280" s="1335"/>
      <c r="C280" s="667" t="s">
        <v>994</v>
      </c>
      <c r="D280" s="667" t="s">
        <v>2042</v>
      </c>
      <c r="E280" s="667" t="s">
        <v>943</v>
      </c>
    </row>
    <row r="281" spans="1:5" ht="56.25" customHeight="1" x14ac:dyDescent="0.3">
      <c r="A281" s="1341">
        <v>6</v>
      </c>
      <c r="B281" s="1335"/>
      <c r="C281" s="1329" t="s">
        <v>992</v>
      </c>
      <c r="D281" s="1329" t="s">
        <v>619</v>
      </c>
      <c r="E281" s="1329" t="s">
        <v>944</v>
      </c>
    </row>
    <row r="282" spans="1:5" ht="9.75" customHeight="1" x14ac:dyDescent="0.3">
      <c r="A282" s="1375"/>
      <c r="B282" s="1335"/>
      <c r="C282" s="1331"/>
      <c r="D282" s="1331"/>
      <c r="E282" s="1331"/>
    </row>
    <row r="283" spans="1:5" ht="15.75" customHeight="1" x14ac:dyDescent="0.3">
      <c r="A283" s="1341">
        <v>7</v>
      </c>
      <c r="B283" s="1335"/>
      <c r="C283" s="1329" t="s">
        <v>1308</v>
      </c>
      <c r="D283" s="1329" t="s">
        <v>1347</v>
      </c>
      <c r="E283" s="1329" t="s">
        <v>945</v>
      </c>
    </row>
    <row r="284" spans="1:5" ht="23.25" customHeight="1" x14ac:dyDescent="0.3">
      <c r="A284" s="1375"/>
      <c r="B284" s="1335"/>
      <c r="C284" s="1331"/>
      <c r="D284" s="1331"/>
      <c r="E284" s="1331"/>
    </row>
    <row r="285" spans="1:5" ht="24.75" customHeight="1" x14ac:dyDescent="0.3">
      <c r="A285" s="1341">
        <v>8</v>
      </c>
      <c r="B285" s="1335"/>
      <c r="C285" s="1329" t="s">
        <v>995</v>
      </c>
      <c r="D285" s="1329" t="s">
        <v>620</v>
      </c>
      <c r="E285" s="1329" t="s">
        <v>946</v>
      </c>
    </row>
    <row r="286" spans="1:5" ht="15" customHeight="1" x14ac:dyDescent="0.3">
      <c r="A286" s="1375"/>
      <c r="B286" s="1335"/>
      <c r="C286" s="1331"/>
      <c r="D286" s="1331"/>
      <c r="E286" s="1331"/>
    </row>
    <row r="287" spans="1:5" ht="37.5" customHeight="1" x14ac:dyDescent="0.3">
      <c r="A287" s="1341">
        <v>9</v>
      </c>
      <c r="B287" s="1335"/>
      <c r="C287" s="1329" t="s">
        <v>996</v>
      </c>
      <c r="D287" s="1329" t="s">
        <v>621</v>
      </c>
      <c r="E287" s="1329" t="s">
        <v>947</v>
      </c>
    </row>
    <row r="288" spans="1:5" ht="20.25" customHeight="1" x14ac:dyDescent="0.3">
      <c r="A288" s="1375"/>
      <c r="B288" s="1335"/>
      <c r="C288" s="1331"/>
      <c r="D288" s="1331"/>
      <c r="E288" s="1331"/>
    </row>
    <row r="289" spans="1:5" ht="37.5" customHeight="1" x14ac:dyDescent="0.3">
      <c r="A289" s="1341">
        <v>10</v>
      </c>
      <c r="B289" s="1335"/>
      <c r="C289" s="1329" t="s">
        <v>1804</v>
      </c>
      <c r="D289" s="1329" t="s">
        <v>2043</v>
      </c>
      <c r="E289" s="1329" t="s">
        <v>948</v>
      </c>
    </row>
    <row r="290" spans="1:5" ht="15" customHeight="1" x14ac:dyDescent="0.3">
      <c r="A290" s="1375"/>
      <c r="B290" s="1335"/>
      <c r="C290" s="1331"/>
      <c r="D290" s="1331"/>
      <c r="E290" s="1331"/>
    </row>
    <row r="291" spans="1:5" ht="108" x14ac:dyDescent="0.3">
      <c r="A291" s="623">
        <v>11</v>
      </c>
      <c r="B291" s="1335"/>
      <c r="C291" s="667" t="s">
        <v>1796</v>
      </c>
      <c r="D291" s="667" t="s">
        <v>827</v>
      </c>
      <c r="E291" s="668" t="s">
        <v>949</v>
      </c>
    </row>
    <row r="292" spans="1:5" ht="48" customHeight="1" x14ac:dyDescent="0.3">
      <c r="A292" s="1341">
        <v>12</v>
      </c>
      <c r="B292" s="1335"/>
      <c r="C292" s="1329" t="s">
        <v>2503</v>
      </c>
      <c r="D292" s="1329" t="s">
        <v>2044</v>
      </c>
      <c r="E292" s="1378" t="s">
        <v>2502</v>
      </c>
    </row>
    <row r="293" spans="1:5" ht="27.75" customHeight="1" x14ac:dyDescent="0.3">
      <c r="A293" s="1375"/>
      <c r="B293" s="1335"/>
      <c r="C293" s="1331"/>
      <c r="D293" s="1331"/>
      <c r="E293" s="1331"/>
    </row>
    <row r="294" spans="1:5" ht="37.5" customHeight="1" x14ac:dyDescent="0.3">
      <c r="A294" s="1341">
        <v>13</v>
      </c>
      <c r="B294" s="1335"/>
      <c r="C294" s="1329" t="s">
        <v>997</v>
      </c>
      <c r="D294" s="1329" t="s">
        <v>622</v>
      </c>
      <c r="E294" s="1329" t="s">
        <v>950</v>
      </c>
    </row>
    <row r="295" spans="1:5" ht="24" customHeight="1" x14ac:dyDescent="0.3">
      <c r="A295" s="1375"/>
      <c r="B295" s="1335"/>
      <c r="C295" s="1331"/>
      <c r="D295" s="1331"/>
      <c r="E295" s="1331"/>
    </row>
    <row r="296" spans="1:5" ht="37.5" customHeight="1" x14ac:dyDescent="0.3">
      <c r="A296" s="1341">
        <v>14</v>
      </c>
      <c r="B296" s="1335"/>
      <c r="C296" s="1329" t="s">
        <v>2501</v>
      </c>
      <c r="D296" s="1329" t="s">
        <v>2045</v>
      </c>
      <c r="E296" s="1329" t="s">
        <v>951</v>
      </c>
    </row>
    <row r="297" spans="1:5" ht="15" customHeight="1" x14ac:dyDescent="0.3">
      <c r="A297" s="1335"/>
      <c r="B297" s="1335"/>
      <c r="C297" s="1330"/>
      <c r="D297" s="1330"/>
      <c r="E297" s="1330"/>
    </row>
    <row r="298" spans="1:5" ht="33" customHeight="1" x14ac:dyDescent="0.3">
      <c r="A298" s="1375"/>
      <c r="B298" s="1335"/>
      <c r="C298" s="1331"/>
      <c r="D298" s="1331"/>
      <c r="E298" s="1331"/>
    </row>
    <row r="299" spans="1:5" ht="37.5" customHeight="1" x14ac:dyDescent="0.3">
      <c r="A299" s="1341">
        <v>15</v>
      </c>
      <c r="B299" s="1335"/>
      <c r="C299" s="1329" t="s">
        <v>987</v>
      </c>
      <c r="D299" s="1329" t="s">
        <v>2046</v>
      </c>
      <c r="E299" s="1329" t="s">
        <v>952</v>
      </c>
    </row>
    <row r="300" spans="1:5" ht="15" customHeight="1" x14ac:dyDescent="0.3">
      <c r="A300" s="1335"/>
      <c r="B300" s="1335"/>
      <c r="C300" s="1330"/>
      <c r="D300" s="1330"/>
      <c r="E300" s="1330"/>
    </row>
    <row r="301" spans="1:5" ht="11.25" customHeight="1" x14ac:dyDescent="0.3">
      <c r="A301" s="1375"/>
      <c r="B301" s="1335"/>
      <c r="C301" s="1331"/>
      <c r="D301" s="1331"/>
      <c r="E301" s="1331"/>
    </row>
    <row r="302" spans="1:5" ht="67.5" customHeight="1" x14ac:dyDescent="0.3">
      <c r="A302" s="623">
        <v>16</v>
      </c>
      <c r="B302" s="1335"/>
      <c r="C302" s="667" t="s">
        <v>2500</v>
      </c>
      <c r="D302" s="667" t="s">
        <v>984</v>
      </c>
      <c r="E302" s="667" t="s">
        <v>953</v>
      </c>
    </row>
    <row r="303" spans="1:5" ht="46.5" customHeight="1" x14ac:dyDescent="0.3">
      <c r="A303" s="1341">
        <v>17</v>
      </c>
      <c r="B303" s="1335"/>
      <c r="C303" s="1329" t="s">
        <v>2499</v>
      </c>
      <c r="D303" s="1329" t="s">
        <v>2047</v>
      </c>
      <c r="E303" s="1329" t="s">
        <v>954</v>
      </c>
    </row>
    <row r="304" spans="1:5" ht="19.5" customHeight="1" x14ac:dyDescent="0.3">
      <c r="A304" s="1375"/>
      <c r="B304" s="1335"/>
      <c r="C304" s="1331"/>
      <c r="D304" s="1331"/>
      <c r="E304" s="1331"/>
    </row>
    <row r="305" spans="1:5" ht="54" customHeight="1" x14ac:dyDescent="0.3">
      <c r="A305" s="1341">
        <v>18</v>
      </c>
      <c r="B305" s="1335"/>
      <c r="C305" s="1329" t="s">
        <v>985</v>
      </c>
      <c r="D305" s="1329" t="s">
        <v>828</v>
      </c>
      <c r="E305" s="1329" t="s">
        <v>955</v>
      </c>
    </row>
    <row r="306" spans="1:5" ht="0.75" customHeight="1" x14ac:dyDescent="0.3">
      <c r="A306" s="1335"/>
      <c r="B306" s="1335"/>
      <c r="C306" s="1330"/>
      <c r="D306" s="1330"/>
      <c r="E306" s="1330"/>
    </row>
    <row r="307" spans="1:5" ht="3" customHeight="1" x14ac:dyDescent="0.3">
      <c r="A307" s="1375"/>
      <c r="B307" s="1335"/>
      <c r="C307" s="1331"/>
      <c r="D307" s="1331"/>
      <c r="E307" s="1331"/>
    </row>
    <row r="308" spans="1:5" ht="15.75" customHeight="1" x14ac:dyDescent="0.3">
      <c r="A308" s="1341">
        <v>19</v>
      </c>
      <c r="B308" s="1335"/>
      <c r="C308" s="1329" t="s">
        <v>986</v>
      </c>
      <c r="D308" s="1329" t="s">
        <v>623</v>
      </c>
      <c r="E308" s="1378" t="s">
        <v>2767</v>
      </c>
    </row>
    <row r="309" spans="1:5" ht="33" customHeight="1" x14ac:dyDescent="0.3">
      <c r="A309" s="1375"/>
      <c r="B309" s="1335"/>
      <c r="C309" s="1331"/>
      <c r="D309" s="1331"/>
      <c r="E309" s="1331"/>
    </row>
    <row r="310" spans="1:5" ht="28.5" customHeight="1" x14ac:dyDescent="0.3">
      <c r="A310" s="1341">
        <v>20</v>
      </c>
      <c r="B310" s="1335"/>
      <c r="C310" s="1329" t="s">
        <v>1805</v>
      </c>
      <c r="D310" s="1329" t="s">
        <v>2048</v>
      </c>
      <c r="E310" s="1329" t="s">
        <v>956</v>
      </c>
    </row>
    <row r="311" spans="1:5" ht="19.5" customHeight="1" x14ac:dyDescent="0.3">
      <c r="A311" s="1335"/>
      <c r="B311" s="1335"/>
      <c r="C311" s="1330"/>
      <c r="D311" s="1330"/>
      <c r="E311" s="1330"/>
    </row>
    <row r="312" spans="1:5" ht="38.25" customHeight="1" x14ac:dyDescent="0.3">
      <c r="A312" s="1375"/>
      <c r="B312" s="1335"/>
      <c r="C312" s="1331"/>
      <c r="D312" s="1331"/>
      <c r="E312" s="1331"/>
    </row>
    <row r="313" spans="1:5" ht="46.5" customHeight="1" x14ac:dyDescent="0.3">
      <c r="A313" s="623">
        <v>21</v>
      </c>
      <c r="B313" s="1335"/>
      <c r="C313" s="667" t="s">
        <v>2498</v>
      </c>
      <c r="D313" s="667" t="s">
        <v>1806</v>
      </c>
      <c r="E313" s="667" t="s">
        <v>957</v>
      </c>
    </row>
    <row r="314" spans="1:5" ht="63" customHeight="1" x14ac:dyDescent="0.3">
      <c r="A314" s="623">
        <v>22</v>
      </c>
      <c r="B314" s="1335"/>
      <c r="C314" s="667" t="s">
        <v>988</v>
      </c>
      <c r="D314" s="667" t="s">
        <v>2049</v>
      </c>
      <c r="E314" s="667" t="s">
        <v>958</v>
      </c>
    </row>
    <row r="315" spans="1:5" ht="37.5" customHeight="1" x14ac:dyDescent="0.3">
      <c r="A315" s="1341">
        <v>23</v>
      </c>
      <c r="B315" s="1335"/>
      <c r="C315" s="1329" t="s">
        <v>1309</v>
      </c>
      <c r="D315" s="1329" t="s">
        <v>2050</v>
      </c>
      <c r="E315" s="1329" t="s">
        <v>959</v>
      </c>
    </row>
    <row r="316" spans="1:5" ht="23.25" customHeight="1" x14ac:dyDescent="0.3">
      <c r="A316" s="1375"/>
      <c r="B316" s="1335"/>
      <c r="C316" s="1331"/>
      <c r="D316" s="1331"/>
      <c r="E316" s="1331"/>
    </row>
    <row r="317" spans="1:5" ht="54" x14ac:dyDescent="0.3">
      <c r="A317" s="626">
        <v>24</v>
      </c>
      <c r="B317" s="1335"/>
      <c r="C317" s="667" t="s">
        <v>2496</v>
      </c>
      <c r="D317" s="667" t="s">
        <v>2497</v>
      </c>
      <c r="E317" s="668" t="s">
        <v>1311</v>
      </c>
    </row>
    <row r="318" spans="1:5" ht="54" x14ac:dyDescent="0.3">
      <c r="A318" s="1341">
        <v>25</v>
      </c>
      <c r="B318" s="1335"/>
      <c r="C318" s="656" t="s">
        <v>1803</v>
      </c>
      <c r="D318" s="656" t="s">
        <v>2493</v>
      </c>
      <c r="E318" s="719" t="s">
        <v>1310</v>
      </c>
    </row>
    <row r="319" spans="1:5" ht="18" x14ac:dyDescent="0.3">
      <c r="A319" s="1375"/>
      <c r="B319" s="1335"/>
      <c r="C319" s="656" t="s">
        <v>692</v>
      </c>
      <c r="D319" s="656"/>
      <c r="E319" s="656" t="s">
        <v>612</v>
      </c>
    </row>
    <row r="320" spans="1:5" ht="37.5" customHeight="1" x14ac:dyDescent="0.3">
      <c r="A320" s="1376">
        <v>26</v>
      </c>
      <c r="B320" s="1335"/>
      <c r="C320" s="1329" t="s">
        <v>989</v>
      </c>
      <c r="D320" s="1329" t="s">
        <v>1807</v>
      </c>
      <c r="E320" s="1329" t="s">
        <v>960</v>
      </c>
    </row>
    <row r="321" spans="1:9" ht="15" customHeight="1" x14ac:dyDescent="0.3">
      <c r="A321" s="1377"/>
      <c r="B321" s="1375"/>
      <c r="C321" s="1331"/>
      <c r="D321" s="1331"/>
      <c r="E321" s="1331"/>
    </row>
    <row r="322" spans="1:9" ht="28.5" customHeight="1" x14ac:dyDescent="0.3">
      <c r="A322" s="1372" t="s">
        <v>131</v>
      </c>
      <c r="B322" s="1373"/>
      <c r="C322" s="1373"/>
      <c r="D322" s="1373"/>
      <c r="E322" s="1374"/>
    </row>
    <row r="323" spans="1:9" ht="60.75" customHeight="1" x14ac:dyDescent="0.3">
      <c r="A323" s="611">
        <v>1</v>
      </c>
      <c r="B323" s="1335" t="s">
        <v>624</v>
      </c>
      <c r="C323" s="657" t="s">
        <v>1061</v>
      </c>
      <c r="D323" s="667" t="s">
        <v>2506</v>
      </c>
      <c r="E323" s="668" t="s">
        <v>2766</v>
      </c>
      <c r="I323" s="625"/>
    </row>
    <row r="324" spans="1:9" ht="18.75" customHeight="1" x14ac:dyDescent="0.3">
      <c r="A324" s="1328">
        <v>2</v>
      </c>
      <c r="B324" s="1335"/>
      <c r="C324" s="1349" t="s">
        <v>1322</v>
      </c>
      <c r="D324" s="1347" t="s">
        <v>2507</v>
      </c>
      <c r="E324" s="725" t="s">
        <v>1357</v>
      </c>
    </row>
    <row r="325" spans="1:9" ht="59.25" customHeight="1" x14ac:dyDescent="0.3">
      <c r="A325" s="1328"/>
      <c r="B325" s="1335"/>
      <c r="C325" s="1349"/>
      <c r="D325" s="1350"/>
      <c r="E325" s="660" t="s">
        <v>612</v>
      </c>
    </row>
    <row r="326" spans="1:9" ht="54.75" customHeight="1" x14ac:dyDescent="0.3">
      <c r="A326" s="1337">
        <v>3</v>
      </c>
      <c r="B326" s="1335"/>
      <c r="C326" s="1329" t="s">
        <v>2508</v>
      </c>
      <c r="D326" s="1347" t="s">
        <v>2509</v>
      </c>
      <c r="E326" s="673" t="s">
        <v>2671</v>
      </c>
    </row>
    <row r="327" spans="1:9" ht="23.25" customHeight="1" x14ac:dyDescent="0.3">
      <c r="A327" s="1338"/>
      <c r="B327" s="1335"/>
      <c r="C327" s="1331"/>
      <c r="D327" s="1350"/>
      <c r="E327" s="660" t="s">
        <v>612</v>
      </c>
    </row>
    <row r="328" spans="1:9" ht="19.5" customHeight="1" x14ac:dyDescent="0.3">
      <c r="A328" s="1366">
        <v>4</v>
      </c>
      <c r="B328" s="1335"/>
      <c r="C328" s="1369" t="s">
        <v>2510</v>
      </c>
      <c r="D328" s="1347" t="s">
        <v>2511</v>
      </c>
      <c r="E328" s="673" t="s">
        <v>2512</v>
      </c>
      <c r="I328" s="624"/>
    </row>
    <row r="329" spans="1:9" ht="18" customHeight="1" x14ac:dyDescent="0.3">
      <c r="A329" s="1367"/>
      <c r="B329" s="1335"/>
      <c r="C329" s="1370"/>
      <c r="D329" s="1353"/>
      <c r="E329" s="1340" t="s">
        <v>2517</v>
      </c>
    </row>
    <row r="330" spans="1:9" ht="9" customHeight="1" x14ac:dyDescent="0.3">
      <c r="A330" s="1367"/>
      <c r="B330" s="1335"/>
      <c r="C330" s="1370"/>
      <c r="D330" s="1353"/>
      <c r="E330" s="1362"/>
    </row>
    <row r="331" spans="1:9" ht="10.5" customHeight="1" x14ac:dyDescent="0.3">
      <c r="A331" s="1368"/>
      <c r="B331" s="1335"/>
      <c r="C331" s="1371"/>
      <c r="D331" s="1350"/>
      <c r="E331" s="1362"/>
    </row>
    <row r="332" spans="1:9" ht="47.25" customHeight="1" x14ac:dyDescent="0.3">
      <c r="A332" s="612">
        <v>5</v>
      </c>
      <c r="B332" s="1335"/>
      <c r="C332" s="690" t="s">
        <v>2513</v>
      </c>
      <c r="D332" s="666" t="s">
        <v>2514</v>
      </c>
      <c r="E332" s="673" t="s">
        <v>2515</v>
      </c>
    </row>
    <row r="333" spans="1:9" ht="44.25" customHeight="1" x14ac:dyDescent="0.3">
      <c r="A333" s="612">
        <v>6</v>
      </c>
      <c r="B333" s="1335"/>
      <c r="C333" s="690" t="s">
        <v>1808</v>
      </c>
      <c r="D333" s="666" t="s">
        <v>2051</v>
      </c>
      <c r="E333" s="673" t="s">
        <v>2516</v>
      </c>
    </row>
    <row r="334" spans="1:9" ht="18.75" customHeight="1" x14ac:dyDescent="0.3">
      <c r="A334" s="1337">
        <v>7</v>
      </c>
      <c r="B334" s="1335"/>
      <c r="C334" s="1329" t="s">
        <v>1062</v>
      </c>
      <c r="D334" s="1329" t="s">
        <v>2052</v>
      </c>
      <c r="E334" s="663" t="s">
        <v>625</v>
      </c>
    </row>
    <row r="335" spans="1:9" ht="18.600000000000001" thickBot="1" x14ac:dyDescent="0.35">
      <c r="A335" s="1352"/>
      <c r="B335" s="1335"/>
      <c r="C335" s="1330"/>
      <c r="D335" s="1330"/>
      <c r="E335" s="659" t="s">
        <v>612</v>
      </c>
    </row>
    <row r="336" spans="1:9" ht="25.5" customHeight="1" thickBot="1" x14ac:dyDescent="0.35">
      <c r="A336" s="1354" t="s">
        <v>1993</v>
      </c>
      <c r="B336" s="1355"/>
      <c r="C336" s="1355"/>
      <c r="D336" s="1355"/>
      <c r="E336" s="1356"/>
    </row>
    <row r="337" spans="1:5" ht="54" x14ac:dyDescent="0.3">
      <c r="A337" s="621">
        <v>1</v>
      </c>
      <c r="B337" s="1363" t="s">
        <v>2053</v>
      </c>
      <c r="C337" s="677" t="s">
        <v>2519</v>
      </c>
      <c r="D337" s="677" t="s">
        <v>2520</v>
      </c>
      <c r="E337" s="720" t="s">
        <v>2765</v>
      </c>
    </row>
    <row r="338" spans="1:5" ht="27.75" customHeight="1" x14ac:dyDescent="0.3">
      <c r="A338" s="1337">
        <v>2</v>
      </c>
      <c r="B338" s="1364"/>
      <c r="C338" s="1329" t="s">
        <v>1074</v>
      </c>
      <c r="D338" s="1329" t="s">
        <v>2522</v>
      </c>
      <c r="E338" s="673" t="s">
        <v>2764</v>
      </c>
    </row>
    <row r="339" spans="1:5" ht="30.75" customHeight="1" x14ac:dyDescent="0.3">
      <c r="A339" s="1338"/>
      <c r="B339" s="1364"/>
      <c r="C339" s="1331"/>
      <c r="D339" s="1331"/>
      <c r="E339" s="660" t="s">
        <v>591</v>
      </c>
    </row>
    <row r="340" spans="1:5" ht="18.75" customHeight="1" x14ac:dyDescent="0.3">
      <c r="A340" s="1337">
        <v>3</v>
      </c>
      <c r="B340" s="1364"/>
      <c r="C340" s="1329" t="s">
        <v>2523</v>
      </c>
      <c r="D340" s="1329" t="s">
        <v>2524</v>
      </c>
      <c r="E340" s="673" t="s">
        <v>2763</v>
      </c>
    </row>
    <row r="341" spans="1:5" ht="37.5" customHeight="1" x14ac:dyDescent="0.3">
      <c r="A341" s="1338"/>
      <c r="B341" s="1364"/>
      <c r="C341" s="1331"/>
      <c r="D341" s="1331"/>
      <c r="E341" s="660" t="s">
        <v>591</v>
      </c>
    </row>
    <row r="342" spans="1:5" ht="25.5" customHeight="1" x14ac:dyDescent="0.3">
      <c r="A342" s="1337">
        <v>4</v>
      </c>
      <c r="B342" s="1364"/>
      <c r="C342" s="1329" t="s">
        <v>1075</v>
      </c>
      <c r="D342" s="1329" t="s">
        <v>833</v>
      </c>
      <c r="E342" s="673" t="s">
        <v>2762</v>
      </c>
    </row>
    <row r="343" spans="1:5" ht="32.25" customHeight="1" x14ac:dyDescent="0.3">
      <c r="A343" s="1338"/>
      <c r="B343" s="1364"/>
      <c r="C343" s="1331"/>
      <c r="D343" s="1331"/>
      <c r="E343" s="660" t="s">
        <v>592</v>
      </c>
    </row>
    <row r="344" spans="1:5" ht="39" customHeight="1" x14ac:dyDescent="0.3">
      <c r="A344" s="1337">
        <v>5</v>
      </c>
      <c r="B344" s="1364"/>
      <c r="C344" s="1329" t="s">
        <v>1076</v>
      </c>
      <c r="D344" s="1329" t="s">
        <v>2521</v>
      </c>
      <c r="E344" s="673" t="s">
        <v>2761</v>
      </c>
    </row>
    <row r="345" spans="1:5" ht="39.75" customHeight="1" x14ac:dyDescent="0.3">
      <c r="A345" s="1338"/>
      <c r="B345" s="1364"/>
      <c r="C345" s="1331"/>
      <c r="D345" s="1331"/>
      <c r="E345" s="660" t="s">
        <v>592</v>
      </c>
    </row>
    <row r="346" spans="1:5" ht="18.75" customHeight="1" x14ac:dyDescent="0.3">
      <c r="A346" s="1337">
        <v>6</v>
      </c>
      <c r="B346" s="1364"/>
      <c r="C346" s="1329" t="s">
        <v>2526</v>
      </c>
      <c r="D346" s="1329" t="s">
        <v>2525</v>
      </c>
      <c r="E346" s="673" t="s">
        <v>2760</v>
      </c>
    </row>
    <row r="347" spans="1:5" ht="37.5" customHeight="1" x14ac:dyDescent="0.3">
      <c r="A347" s="1338"/>
      <c r="B347" s="1364"/>
      <c r="C347" s="1331"/>
      <c r="D347" s="1331"/>
      <c r="E347" s="660" t="s">
        <v>591</v>
      </c>
    </row>
    <row r="348" spans="1:5" ht="35.25" customHeight="1" x14ac:dyDescent="0.3">
      <c r="A348" s="1337">
        <v>7</v>
      </c>
      <c r="B348" s="1364"/>
      <c r="C348" s="1329" t="s">
        <v>1077</v>
      </c>
      <c r="D348" s="1329" t="s">
        <v>2054</v>
      </c>
      <c r="E348" s="673" t="s">
        <v>2759</v>
      </c>
    </row>
    <row r="349" spans="1:5" ht="38.25" customHeight="1" x14ac:dyDescent="0.3">
      <c r="A349" s="1338"/>
      <c r="B349" s="1364"/>
      <c r="C349" s="1331"/>
      <c r="D349" s="1331"/>
      <c r="E349" s="660" t="s">
        <v>592</v>
      </c>
    </row>
    <row r="350" spans="1:5" ht="18.75" customHeight="1" x14ac:dyDescent="0.3">
      <c r="A350" s="1337">
        <v>8</v>
      </c>
      <c r="B350" s="1364"/>
      <c r="C350" s="1329" t="s">
        <v>1078</v>
      </c>
      <c r="D350" s="1329" t="s">
        <v>834</v>
      </c>
      <c r="E350" s="673" t="s">
        <v>2758</v>
      </c>
    </row>
    <row r="351" spans="1:5" ht="18" x14ac:dyDescent="0.3">
      <c r="A351" s="1338"/>
      <c r="B351" s="1364"/>
      <c r="C351" s="1331"/>
      <c r="D351" s="1331"/>
      <c r="E351" s="660" t="s">
        <v>592</v>
      </c>
    </row>
    <row r="352" spans="1:5" ht="18.75" customHeight="1" x14ac:dyDescent="0.3">
      <c r="A352" s="1337">
        <v>9</v>
      </c>
      <c r="B352" s="1364"/>
      <c r="C352" s="1329" t="s">
        <v>1079</v>
      </c>
      <c r="D352" s="1329" t="s">
        <v>2055</v>
      </c>
      <c r="E352" s="673" t="s">
        <v>2756</v>
      </c>
    </row>
    <row r="353" spans="1:5" ht="18" x14ac:dyDescent="0.3">
      <c r="A353" s="1338"/>
      <c r="B353" s="1364"/>
      <c r="C353" s="1331"/>
      <c r="D353" s="1331"/>
      <c r="E353" s="660" t="s">
        <v>592</v>
      </c>
    </row>
    <row r="354" spans="1:5" ht="18.75" customHeight="1" x14ac:dyDescent="0.3">
      <c r="A354" s="1337">
        <v>10</v>
      </c>
      <c r="B354" s="1364"/>
      <c r="C354" s="1329" t="s">
        <v>1080</v>
      </c>
      <c r="D354" s="1329" t="s">
        <v>835</v>
      </c>
      <c r="E354" s="673" t="s">
        <v>2757</v>
      </c>
    </row>
    <row r="355" spans="1:5" ht="26.25" customHeight="1" x14ac:dyDescent="0.3">
      <c r="A355" s="1338"/>
      <c r="B355" s="1364"/>
      <c r="C355" s="1331"/>
      <c r="D355" s="1331"/>
      <c r="E355" s="660" t="s">
        <v>592</v>
      </c>
    </row>
    <row r="356" spans="1:5" ht="50.25" customHeight="1" x14ac:dyDescent="0.3">
      <c r="A356" s="1337">
        <v>11</v>
      </c>
      <c r="B356" s="1364"/>
      <c r="C356" s="1329" t="s">
        <v>2528</v>
      </c>
      <c r="D356" s="1329" t="s">
        <v>2527</v>
      </c>
      <c r="E356" s="673" t="s">
        <v>2529</v>
      </c>
    </row>
    <row r="357" spans="1:5" ht="19.5" customHeight="1" x14ac:dyDescent="0.3">
      <c r="A357" s="1338"/>
      <c r="B357" s="1364"/>
      <c r="C357" s="1331"/>
      <c r="D357" s="1331"/>
      <c r="E357" s="660" t="s">
        <v>591</v>
      </c>
    </row>
    <row r="358" spans="1:5" ht="20.25" customHeight="1" x14ac:dyDescent="0.3">
      <c r="A358" s="1337">
        <v>12</v>
      </c>
      <c r="B358" s="1364"/>
      <c r="C358" s="1329" t="s">
        <v>1081</v>
      </c>
      <c r="D358" s="1329" t="s">
        <v>2056</v>
      </c>
      <c r="E358" s="673" t="s">
        <v>2755</v>
      </c>
    </row>
    <row r="359" spans="1:5" ht="75" customHeight="1" x14ac:dyDescent="0.3">
      <c r="A359" s="1338"/>
      <c r="B359" s="1364"/>
      <c r="C359" s="1331"/>
      <c r="D359" s="1331"/>
      <c r="E359" s="660" t="s">
        <v>592</v>
      </c>
    </row>
    <row r="360" spans="1:5" ht="18.75" customHeight="1" x14ac:dyDescent="0.3">
      <c r="A360" s="1337">
        <v>13</v>
      </c>
      <c r="B360" s="1364"/>
      <c r="C360" s="1329" t="s">
        <v>1082</v>
      </c>
      <c r="D360" s="1329" t="s">
        <v>2057</v>
      </c>
      <c r="E360" s="673" t="s">
        <v>2754</v>
      </c>
    </row>
    <row r="361" spans="1:5" ht="18" x14ac:dyDescent="0.3">
      <c r="A361" s="1338"/>
      <c r="B361" s="1364"/>
      <c r="C361" s="1331"/>
      <c r="D361" s="1331"/>
      <c r="E361" s="660" t="s">
        <v>592</v>
      </c>
    </row>
    <row r="362" spans="1:5" ht="18.75" customHeight="1" x14ac:dyDescent="0.3">
      <c r="A362" s="1328">
        <v>14</v>
      </c>
      <c r="B362" s="1364"/>
      <c r="C362" s="1349" t="s">
        <v>1317</v>
      </c>
      <c r="D362" s="1349" t="s">
        <v>2058</v>
      </c>
      <c r="E362" s="665" t="s">
        <v>2753</v>
      </c>
    </row>
    <row r="363" spans="1:5" ht="18" x14ac:dyDescent="0.3">
      <c r="A363" s="1328"/>
      <c r="B363" s="1364"/>
      <c r="C363" s="1349"/>
      <c r="D363" s="1349"/>
      <c r="E363" s="660" t="s">
        <v>592</v>
      </c>
    </row>
    <row r="364" spans="1:5" ht="18.75" customHeight="1" x14ac:dyDescent="0.3">
      <c r="A364" s="1337">
        <v>15</v>
      </c>
      <c r="B364" s="1364"/>
      <c r="C364" s="1329" t="s">
        <v>1083</v>
      </c>
      <c r="D364" s="1329" t="s">
        <v>836</v>
      </c>
      <c r="E364" s="668" t="s">
        <v>2752</v>
      </c>
    </row>
    <row r="365" spans="1:5" ht="38.25" customHeight="1" x14ac:dyDescent="0.3">
      <c r="A365" s="1338"/>
      <c r="B365" s="1364"/>
      <c r="C365" s="1331"/>
      <c r="D365" s="1331"/>
      <c r="E365" s="667" t="s">
        <v>592</v>
      </c>
    </row>
    <row r="366" spans="1:5" ht="18.75" customHeight="1" x14ac:dyDescent="0.3">
      <c r="A366" s="1337">
        <v>16</v>
      </c>
      <c r="B366" s="1364"/>
      <c r="C366" s="1329" t="s">
        <v>1084</v>
      </c>
      <c r="D366" s="1329" t="s">
        <v>837</v>
      </c>
      <c r="E366" s="668" t="s">
        <v>2751</v>
      </c>
    </row>
    <row r="367" spans="1:5" ht="18" x14ac:dyDescent="0.3">
      <c r="A367" s="1338"/>
      <c r="B367" s="1364"/>
      <c r="C367" s="1331"/>
      <c r="D367" s="1331"/>
      <c r="E367" s="667" t="s">
        <v>592</v>
      </c>
    </row>
    <row r="368" spans="1:5" ht="38.25" customHeight="1" x14ac:dyDescent="0.3">
      <c r="A368" s="1337">
        <v>17</v>
      </c>
      <c r="B368" s="1364"/>
      <c r="C368" s="1329" t="s">
        <v>1085</v>
      </c>
      <c r="D368" s="1329" t="s">
        <v>2059</v>
      </c>
      <c r="E368" s="668" t="s">
        <v>2518</v>
      </c>
    </row>
    <row r="369" spans="1:5" ht="66.75" customHeight="1" x14ac:dyDescent="0.3">
      <c r="A369" s="1338"/>
      <c r="B369" s="1364"/>
      <c r="C369" s="1331"/>
      <c r="D369" s="1331"/>
      <c r="E369" s="660" t="s">
        <v>591</v>
      </c>
    </row>
    <row r="370" spans="1:5" ht="56.25" customHeight="1" x14ac:dyDescent="0.3">
      <c r="A370" s="1337">
        <v>18</v>
      </c>
      <c r="B370" s="1364"/>
      <c r="C370" s="1329" t="s">
        <v>2530</v>
      </c>
      <c r="D370" s="1329" t="s">
        <v>2531</v>
      </c>
      <c r="E370" s="668" t="s">
        <v>2750</v>
      </c>
    </row>
    <row r="371" spans="1:5" ht="18" x14ac:dyDescent="0.3">
      <c r="A371" s="1338"/>
      <c r="B371" s="1364"/>
      <c r="C371" s="1331"/>
      <c r="D371" s="1331"/>
      <c r="E371" s="660" t="s">
        <v>591</v>
      </c>
    </row>
    <row r="372" spans="1:5" ht="18.75" customHeight="1" x14ac:dyDescent="0.3">
      <c r="A372" s="1337">
        <v>19</v>
      </c>
      <c r="B372" s="1364"/>
      <c r="C372" s="1329" t="s">
        <v>1086</v>
      </c>
      <c r="D372" s="1329" t="s">
        <v>838</v>
      </c>
      <c r="E372" s="669" t="s">
        <v>2749</v>
      </c>
    </row>
    <row r="373" spans="1:5" ht="44.25" customHeight="1" x14ac:dyDescent="0.3">
      <c r="A373" s="1338"/>
      <c r="B373" s="1364"/>
      <c r="C373" s="1331"/>
      <c r="D373" s="1331"/>
      <c r="E373" s="660" t="s">
        <v>591</v>
      </c>
    </row>
    <row r="374" spans="1:5" ht="52.5" customHeight="1" x14ac:dyDescent="0.3">
      <c r="A374" s="1337">
        <v>20</v>
      </c>
      <c r="B374" s="1364"/>
      <c r="C374" s="1329" t="s">
        <v>2543</v>
      </c>
      <c r="D374" s="1329" t="s">
        <v>2544</v>
      </c>
      <c r="E374" s="668" t="s">
        <v>2748</v>
      </c>
    </row>
    <row r="375" spans="1:5" ht="18" x14ac:dyDescent="0.3">
      <c r="A375" s="1338"/>
      <c r="B375" s="1364"/>
      <c r="C375" s="1331"/>
      <c r="D375" s="1331"/>
      <c r="E375" s="660" t="s">
        <v>617</v>
      </c>
    </row>
    <row r="376" spans="1:5" ht="36" x14ac:dyDescent="0.3">
      <c r="A376" s="623">
        <v>21</v>
      </c>
      <c r="B376" s="1364"/>
      <c r="C376" s="667" t="s">
        <v>1312</v>
      </c>
      <c r="D376" s="667" t="s">
        <v>1313</v>
      </c>
      <c r="E376" s="668" t="s">
        <v>1314</v>
      </c>
    </row>
    <row r="377" spans="1:5" ht="54" x14ac:dyDescent="0.3">
      <c r="A377" s="623">
        <v>22</v>
      </c>
      <c r="B377" s="1364"/>
      <c r="C377" s="667" t="s">
        <v>990</v>
      </c>
      <c r="D377" s="667" t="s">
        <v>2060</v>
      </c>
      <c r="E377" s="668" t="s">
        <v>2670</v>
      </c>
    </row>
    <row r="378" spans="1:5" ht="36" x14ac:dyDescent="0.3">
      <c r="A378" s="623">
        <v>23</v>
      </c>
      <c r="B378" s="1364"/>
      <c r="C378" s="667" t="s">
        <v>1315</v>
      </c>
      <c r="D378" s="667" t="s">
        <v>1316</v>
      </c>
      <c r="E378" s="668" t="s">
        <v>2669</v>
      </c>
    </row>
    <row r="379" spans="1:5" ht="37.5" customHeight="1" x14ac:dyDescent="0.3">
      <c r="A379" s="1337">
        <v>24</v>
      </c>
      <c r="B379" s="1364"/>
      <c r="C379" s="1330" t="s">
        <v>2532</v>
      </c>
      <c r="D379" s="1330" t="s">
        <v>2533</v>
      </c>
      <c r="E379" s="665" t="s">
        <v>2747</v>
      </c>
    </row>
    <row r="380" spans="1:5" ht="30.75" customHeight="1" x14ac:dyDescent="0.3">
      <c r="A380" s="1338"/>
      <c r="B380" s="1364"/>
      <c r="C380" s="1331"/>
      <c r="D380" s="1331"/>
      <c r="E380" s="660" t="s">
        <v>591</v>
      </c>
    </row>
    <row r="381" spans="1:5" ht="65.25" customHeight="1" x14ac:dyDescent="0.3">
      <c r="A381" s="649">
        <v>25</v>
      </c>
      <c r="B381" s="1364"/>
      <c r="C381" s="657" t="s">
        <v>990</v>
      </c>
      <c r="D381" s="657" t="s">
        <v>2545</v>
      </c>
      <c r="E381" s="668" t="s">
        <v>2546</v>
      </c>
    </row>
    <row r="382" spans="1:5" ht="81" customHeight="1" x14ac:dyDescent="0.3">
      <c r="A382" s="649">
        <v>26</v>
      </c>
      <c r="B382" s="1364"/>
      <c r="C382" s="657" t="s">
        <v>2547</v>
      </c>
      <c r="D382" s="657" t="s">
        <v>2548</v>
      </c>
      <c r="E382" s="668" t="s">
        <v>2549</v>
      </c>
    </row>
    <row r="383" spans="1:5" ht="75.75" customHeight="1" x14ac:dyDescent="0.3">
      <c r="A383" s="623">
        <v>27</v>
      </c>
      <c r="B383" s="1364"/>
      <c r="C383" s="667" t="s">
        <v>2540</v>
      </c>
      <c r="D383" s="667" t="s">
        <v>2541</v>
      </c>
      <c r="E383" s="668" t="s">
        <v>2542</v>
      </c>
    </row>
    <row r="384" spans="1:5" ht="84" customHeight="1" x14ac:dyDescent="0.3">
      <c r="A384" s="622">
        <v>28</v>
      </c>
      <c r="B384" s="1364"/>
      <c r="C384" s="667" t="s">
        <v>2534</v>
      </c>
      <c r="D384" s="667" t="s">
        <v>2536</v>
      </c>
      <c r="E384" s="668" t="s">
        <v>2535</v>
      </c>
    </row>
    <row r="385" spans="1:5" ht="45.75" customHeight="1" x14ac:dyDescent="0.3">
      <c r="A385" s="1337">
        <v>29</v>
      </c>
      <c r="B385" s="1364"/>
      <c r="C385" s="1330" t="s">
        <v>2537</v>
      </c>
      <c r="D385" s="1330" t="s">
        <v>2538</v>
      </c>
      <c r="E385" s="659" t="s">
        <v>2539</v>
      </c>
    </row>
    <row r="386" spans="1:5" ht="23.25" customHeight="1" thickBot="1" x14ac:dyDescent="0.35">
      <c r="A386" s="1346"/>
      <c r="B386" s="1365"/>
      <c r="C386" s="1361"/>
      <c r="D386" s="1361"/>
      <c r="E386" s="701" t="s">
        <v>617</v>
      </c>
    </row>
    <row r="387" spans="1:5" ht="33.75" customHeight="1" thickBot="1" x14ac:dyDescent="0.35">
      <c r="A387" s="1354" t="s">
        <v>132</v>
      </c>
      <c r="B387" s="1355"/>
      <c r="C387" s="1355"/>
      <c r="D387" s="1355"/>
      <c r="E387" s="1356"/>
    </row>
    <row r="388" spans="1:5" ht="54" x14ac:dyDescent="0.3">
      <c r="A388" s="621">
        <v>1</v>
      </c>
      <c r="B388" s="1334" t="s">
        <v>658</v>
      </c>
      <c r="C388" s="677" t="s">
        <v>2552</v>
      </c>
      <c r="D388" s="677" t="s">
        <v>2553</v>
      </c>
      <c r="E388" s="720" t="s">
        <v>2554</v>
      </c>
    </row>
    <row r="389" spans="1:5" ht="18.75" customHeight="1" x14ac:dyDescent="0.3">
      <c r="A389" s="1337">
        <v>2</v>
      </c>
      <c r="B389" s="1335"/>
      <c r="C389" s="1329" t="s">
        <v>1765</v>
      </c>
      <c r="D389" s="1329" t="s">
        <v>652</v>
      </c>
      <c r="E389" s="1357" t="s">
        <v>2741</v>
      </c>
    </row>
    <row r="390" spans="1:5" ht="36" customHeight="1" x14ac:dyDescent="0.3">
      <c r="A390" s="1338"/>
      <c r="B390" s="1335"/>
      <c r="C390" s="1331"/>
      <c r="D390" s="1331"/>
      <c r="E390" s="1358"/>
    </row>
    <row r="391" spans="1:5" ht="36" x14ac:dyDescent="0.3">
      <c r="A391" s="606">
        <v>3</v>
      </c>
      <c r="B391" s="1335"/>
      <c r="C391" s="667" t="s">
        <v>1318</v>
      </c>
      <c r="D391" s="667" t="s">
        <v>844</v>
      </c>
      <c r="E391" s="721" t="s">
        <v>961</v>
      </c>
    </row>
    <row r="392" spans="1:5" x14ac:dyDescent="0.3">
      <c r="A392" s="1337">
        <v>4</v>
      </c>
      <c r="B392" s="1335"/>
      <c r="C392" s="1329" t="s">
        <v>1008</v>
      </c>
      <c r="D392" s="1329" t="s">
        <v>2061</v>
      </c>
      <c r="E392" s="1359" t="s">
        <v>962</v>
      </c>
    </row>
    <row r="393" spans="1:5" x14ac:dyDescent="0.3">
      <c r="A393" s="1352"/>
      <c r="B393" s="1335"/>
      <c r="C393" s="1330"/>
      <c r="D393" s="1330"/>
      <c r="E393" s="1360"/>
    </row>
    <row r="394" spans="1:5" ht="61.5" customHeight="1" x14ac:dyDescent="0.3">
      <c r="A394" s="1338"/>
      <c r="B394" s="1335"/>
      <c r="C394" s="1331"/>
      <c r="D394" s="1331"/>
      <c r="E394" s="1358"/>
    </row>
    <row r="395" spans="1:5" ht="18.75" customHeight="1" x14ac:dyDescent="0.3">
      <c r="A395" s="1337">
        <v>5</v>
      </c>
      <c r="B395" s="1335"/>
      <c r="C395" s="1329" t="s">
        <v>1006</v>
      </c>
      <c r="D395" s="1329" t="s">
        <v>1769</v>
      </c>
      <c r="E395" s="1357" t="s">
        <v>2668</v>
      </c>
    </row>
    <row r="396" spans="1:5" ht="41.25" customHeight="1" x14ac:dyDescent="0.3">
      <c r="A396" s="1338"/>
      <c r="B396" s="1335"/>
      <c r="C396" s="1331"/>
      <c r="D396" s="1331"/>
      <c r="E396" s="1358"/>
    </row>
    <row r="397" spans="1:5" x14ac:dyDescent="0.3">
      <c r="A397" s="1337">
        <v>6</v>
      </c>
      <c r="B397" s="1335"/>
      <c r="C397" s="1329" t="s">
        <v>1007</v>
      </c>
      <c r="D397" s="1329" t="s">
        <v>1756</v>
      </c>
      <c r="E397" s="1357" t="s">
        <v>963</v>
      </c>
    </row>
    <row r="398" spans="1:5" ht="23.25" customHeight="1" x14ac:dyDescent="0.3">
      <c r="A398" s="1338"/>
      <c r="B398" s="1335"/>
      <c r="C398" s="1331"/>
      <c r="D398" s="1331"/>
      <c r="E398" s="1358"/>
    </row>
    <row r="399" spans="1:5" ht="18.75" customHeight="1" x14ac:dyDescent="0.3">
      <c r="A399" s="1337">
        <v>7</v>
      </c>
      <c r="B399" s="1335"/>
      <c r="C399" s="1329" t="s">
        <v>1766</v>
      </c>
      <c r="D399" s="1329" t="s">
        <v>1767</v>
      </c>
      <c r="E399" s="1357" t="s">
        <v>1768</v>
      </c>
    </row>
    <row r="400" spans="1:5" ht="15" customHeight="1" x14ac:dyDescent="0.3">
      <c r="A400" s="1352"/>
      <c r="B400" s="1335"/>
      <c r="C400" s="1330"/>
      <c r="D400" s="1330"/>
      <c r="E400" s="1360"/>
    </row>
    <row r="401" spans="1:9" ht="15" customHeight="1" x14ac:dyDescent="0.3">
      <c r="A401" s="1338"/>
      <c r="B401" s="1335"/>
      <c r="C401" s="1331"/>
      <c r="D401" s="1331"/>
      <c r="E401" s="1358"/>
    </row>
    <row r="402" spans="1:9" ht="54" x14ac:dyDescent="0.3">
      <c r="A402" s="606">
        <v>8</v>
      </c>
      <c r="B402" s="1335"/>
      <c r="C402" s="667" t="s">
        <v>1005</v>
      </c>
      <c r="D402" s="667" t="s">
        <v>2550</v>
      </c>
      <c r="E402" s="722" t="s">
        <v>2551</v>
      </c>
    </row>
    <row r="403" spans="1:9" ht="36.6" thickBot="1" x14ac:dyDescent="0.35">
      <c r="A403" s="620">
        <v>9</v>
      </c>
      <c r="B403" s="1336"/>
      <c r="C403" s="658" t="s">
        <v>1295</v>
      </c>
      <c r="D403" s="658" t="s">
        <v>1293</v>
      </c>
      <c r="E403" s="723" t="s">
        <v>2667</v>
      </c>
    </row>
    <row r="404" spans="1:9" ht="29.25" customHeight="1" thickBot="1" x14ac:dyDescent="0.35">
      <c r="A404" s="1354" t="s">
        <v>1547</v>
      </c>
      <c r="B404" s="1355"/>
      <c r="C404" s="1355"/>
      <c r="D404" s="1355"/>
      <c r="E404" s="1356"/>
    </row>
    <row r="405" spans="1:9" ht="54" x14ac:dyDescent="0.3">
      <c r="A405" s="605">
        <v>1</v>
      </c>
      <c r="B405" s="1334" t="s">
        <v>2062</v>
      </c>
      <c r="C405" s="676" t="s">
        <v>1809</v>
      </c>
      <c r="D405" s="691" t="s">
        <v>2562</v>
      </c>
      <c r="E405" s="629" t="s">
        <v>2557</v>
      </c>
    </row>
    <row r="406" spans="1:9" ht="54" x14ac:dyDescent="0.3">
      <c r="A406" s="650">
        <v>2</v>
      </c>
      <c r="B406" s="1335"/>
      <c r="C406" s="657" t="s">
        <v>2555</v>
      </c>
      <c r="D406" s="667" t="s">
        <v>2568</v>
      </c>
      <c r="E406" s="668" t="s">
        <v>2556</v>
      </c>
    </row>
    <row r="407" spans="1:9" ht="44.25" customHeight="1" x14ac:dyDescent="0.3">
      <c r="A407" s="1328">
        <v>3</v>
      </c>
      <c r="B407" s="1335"/>
      <c r="C407" s="1349" t="s">
        <v>1021</v>
      </c>
      <c r="D407" s="1349" t="s">
        <v>2063</v>
      </c>
      <c r="E407" s="673" t="s">
        <v>2558</v>
      </c>
    </row>
    <row r="408" spans="1:9" ht="35.25" customHeight="1" x14ac:dyDescent="0.35">
      <c r="A408" s="1328"/>
      <c r="B408" s="1335"/>
      <c r="C408" s="1349"/>
      <c r="D408" s="1349"/>
      <c r="E408" s="660" t="s">
        <v>583</v>
      </c>
      <c r="I408" s="619"/>
    </row>
    <row r="409" spans="1:9" ht="63" customHeight="1" x14ac:dyDescent="0.35">
      <c r="A409" s="651">
        <v>4</v>
      </c>
      <c r="B409" s="1335"/>
      <c r="C409" s="667" t="s">
        <v>2563</v>
      </c>
      <c r="D409" s="667" t="s">
        <v>2564</v>
      </c>
      <c r="E409" s="665" t="s">
        <v>2565</v>
      </c>
      <c r="I409" s="619"/>
    </row>
    <row r="410" spans="1:9" ht="38.25" customHeight="1" x14ac:dyDescent="0.3">
      <c r="A410" s="1328">
        <v>5</v>
      </c>
      <c r="B410" s="1335"/>
      <c r="C410" s="1349" t="s">
        <v>2559</v>
      </c>
      <c r="D410" s="1349" t="s">
        <v>2561</v>
      </c>
      <c r="E410" s="673" t="s">
        <v>2560</v>
      </c>
    </row>
    <row r="411" spans="1:9" ht="57.75" customHeight="1" x14ac:dyDescent="0.35">
      <c r="A411" s="1328"/>
      <c r="B411" s="1335"/>
      <c r="C411" s="1349"/>
      <c r="D411" s="1349"/>
      <c r="E411" s="660" t="s">
        <v>583</v>
      </c>
      <c r="I411" s="619"/>
    </row>
    <row r="412" spans="1:9" ht="29.25" customHeight="1" x14ac:dyDescent="0.3">
      <c r="A412" s="1328">
        <v>6</v>
      </c>
      <c r="B412" s="1335"/>
      <c r="C412" s="1349" t="s">
        <v>1868</v>
      </c>
      <c r="D412" s="1349" t="s">
        <v>643</v>
      </c>
      <c r="E412" s="663" t="s">
        <v>964</v>
      </c>
    </row>
    <row r="413" spans="1:9" ht="27.75" customHeight="1" x14ac:dyDescent="0.3">
      <c r="A413" s="1328"/>
      <c r="B413" s="1335"/>
      <c r="C413" s="1349"/>
      <c r="D413" s="1349"/>
      <c r="E413" s="660" t="s">
        <v>583</v>
      </c>
    </row>
    <row r="414" spans="1:9" ht="47.25" customHeight="1" x14ac:dyDescent="0.3">
      <c r="A414" s="651">
        <v>7</v>
      </c>
      <c r="B414" s="1335"/>
      <c r="C414" s="667" t="s">
        <v>2566</v>
      </c>
      <c r="D414" s="667" t="s">
        <v>2567</v>
      </c>
      <c r="E414" s="668" t="s">
        <v>2565</v>
      </c>
    </row>
    <row r="415" spans="1:9" ht="69" customHeight="1" x14ac:dyDescent="0.3">
      <c r="A415" s="651">
        <v>8</v>
      </c>
      <c r="B415" s="1335"/>
      <c r="C415" s="667" t="s">
        <v>2569</v>
      </c>
      <c r="D415" s="667" t="s">
        <v>2571</v>
      </c>
      <c r="E415" s="668" t="s">
        <v>2570</v>
      </c>
    </row>
    <row r="416" spans="1:9" ht="76.5" customHeight="1" x14ac:dyDescent="0.3">
      <c r="A416" s="651">
        <v>9</v>
      </c>
      <c r="B416" s="1335"/>
      <c r="C416" s="667" t="s">
        <v>2572</v>
      </c>
      <c r="D416" s="667" t="s">
        <v>2575</v>
      </c>
      <c r="E416" s="669" t="s">
        <v>2573</v>
      </c>
    </row>
    <row r="417" spans="1:9" ht="76.5" customHeight="1" x14ac:dyDescent="0.3">
      <c r="A417" s="651">
        <v>10</v>
      </c>
      <c r="B417" s="1335"/>
      <c r="C417" s="667" t="s">
        <v>2576</v>
      </c>
      <c r="D417" s="667" t="s">
        <v>2574</v>
      </c>
      <c r="E417" s="669" t="s">
        <v>2577</v>
      </c>
    </row>
    <row r="418" spans="1:9" ht="44.25" customHeight="1" x14ac:dyDescent="0.35">
      <c r="A418" s="1328">
        <v>11</v>
      </c>
      <c r="B418" s="1335"/>
      <c r="C418" s="1349" t="s">
        <v>1022</v>
      </c>
      <c r="D418" s="1349" t="s">
        <v>2064</v>
      </c>
      <c r="E418" s="655" t="s">
        <v>965</v>
      </c>
      <c r="I418" s="619"/>
    </row>
    <row r="419" spans="1:9" ht="72.75" customHeight="1" x14ac:dyDescent="0.3">
      <c r="A419" s="1328"/>
      <c r="B419" s="1335"/>
      <c r="C419" s="1349"/>
      <c r="D419" s="1349"/>
      <c r="E419" s="657" t="s">
        <v>583</v>
      </c>
    </row>
    <row r="420" spans="1:9" ht="45.75" customHeight="1" x14ac:dyDescent="0.35">
      <c r="A420" s="1328">
        <v>12</v>
      </c>
      <c r="B420" s="1335"/>
      <c r="C420" s="1349" t="s">
        <v>2582</v>
      </c>
      <c r="D420" s="1329" t="s">
        <v>2065</v>
      </c>
      <c r="E420" s="673" t="s">
        <v>2581</v>
      </c>
      <c r="I420" s="619"/>
    </row>
    <row r="421" spans="1:9" ht="18" x14ac:dyDescent="0.35">
      <c r="A421" s="1328"/>
      <c r="B421" s="1335"/>
      <c r="C421" s="1349"/>
      <c r="D421" s="1331"/>
      <c r="E421" s="660" t="s">
        <v>583</v>
      </c>
      <c r="I421" s="619"/>
    </row>
    <row r="422" spans="1:9" ht="24" customHeight="1" x14ac:dyDescent="0.3">
      <c r="A422" s="1328">
        <v>13</v>
      </c>
      <c r="B422" s="1335"/>
      <c r="C422" s="1349" t="s">
        <v>2578</v>
      </c>
      <c r="D422" s="1349" t="s">
        <v>2579</v>
      </c>
      <c r="E422" s="673" t="s">
        <v>2580</v>
      </c>
    </row>
    <row r="423" spans="1:9" ht="18.75" customHeight="1" x14ac:dyDescent="0.3">
      <c r="A423" s="1328"/>
      <c r="B423" s="1335"/>
      <c r="C423" s="1349"/>
      <c r="D423" s="1349"/>
      <c r="E423" s="660" t="s">
        <v>583</v>
      </c>
    </row>
    <row r="424" spans="1:9" ht="65.25" customHeight="1" x14ac:dyDescent="0.3">
      <c r="A424" s="651">
        <v>14</v>
      </c>
      <c r="B424" s="1335"/>
      <c r="C424" s="667" t="s">
        <v>2583</v>
      </c>
      <c r="D424" s="667" t="s">
        <v>2584</v>
      </c>
      <c r="E424" s="665" t="s">
        <v>2588</v>
      </c>
    </row>
    <row r="425" spans="1:9" ht="65.25" customHeight="1" x14ac:dyDescent="0.3">
      <c r="A425" s="651">
        <v>15</v>
      </c>
      <c r="B425" s="1335"/>
      <c r="C425" s="667" t="s">
        <v>2585</v>
      </c>
      <c r="D425" s="667" t="s">
        <v>2586</v>
      </c>
      <c r="E425" s="668" t="s">
        <v>2587</v>
      </c>
    </row>
    <row r="426" spans="1:9" ht="60.75" customHeight="1" x14ac:dyDescent="0.3">
      <c r="A426" s="1328">
        <v>16</v>
      </c>
      <c r="B426" s="1335"/>
      <c r="C426" s="1349" t="s">
        <v>2589</v>
      </c>
      <c r="D426" s="1349" t="s">
        <v>2591</v>
      </c>
      <c r="E426" s="673" t="s">
        <v>2590</v>
      </c>
    </row>
    <row r="427" spans="1:9" ht="21" customHeight="1" x14ac:dyDescent="0.3">
      <c r="A427" s="1328"/>
      <c r="B427" s="1335"/>
      <c r="C427" s="1349"/>
      <c r="D427" s="1349"/>
      <c r="E427" s="660" t="s">
        <v>586</v>
      </c>
    </row>
    <row r="428" spans="1:9" ht="20.25" customHeight="1" x14ac:dyDescent="0.3">
      <c r="A428" s="1328">
        <v>17</v>
      </c>
      <c r="B428" s="1335"/>
      <c r="C428" s="1349" t="s">
        <v>1023</v>
      </c>
      <c r="D428" s="1349" t="s">
        <v>821</v>
      </c>
      <c r="E428" s="663">
        <v>89212046049</v>
      </c>
    </row>
    <row r="429" spans="1:9" ht="22.5" customHeight="1" x14ac:dyDescent="0.3">
      <c r="A429" s="1328"/>
      <c r="B429" s="1335"/>
      <c r="C429" s="1349"/>
      <c r="D429" s="1349"/>
      <c r="E429" s="660" t="s">
        <v>583</v>
      </c>
    </row>
    <row r="430" spans="1:9" ht="21" customHeight="1" x14ac:dyDescent="0.3">
      <c r="A430" s="1328">
        <v>18</v>
      </c>
      <c r="B430" s="1335"/>
      <c r="C430" s="1349" t="s">
        <v>1024</v>
      </c>
      <c r="D430" s="1349" t="s">
        <v>644</v>
      </c>
      <c r="E430" s="663" t="s">
        <v>966</v>
      </c>
    </row>
    <row r="431" spans="1:9" ht="20.25" customHeight="1" x14ac:dyDescent="0.3">
      <c r="A431" s="1328"/>
      <c r="B431" s="1335"/>
      <c r="C431" s="1349"/>
      <c r="D431" s="1349"/>
      <c r="E431" s="660" t="s">
        <v>583</v>
      </c>
    </row>
    <row r="432" spans="1:9" ht="21" customHeight="1" x14ac:dyDescent="0.3">
      <c r="A432" s="1337">
        <v>19</v>
      </c>
      <c r="B432" s="1335"/>
      <c r="C432" s="1329" t="s">
        <v>1810</v>
      </c>
      <c r="D432" s="1329" t="s">
        <v>822</v>
      </c>
      <c r="E432" s="659" t="s">
        <v>967</v>
      </c>
    </row>
    <row r="433" spans="1:5" ht="21" customHeight="1" x14ac:dyDescent="0.3">
      <c r="A433" s="1338"/>
      <c r="B433" s="1335"/>
      <c r="C433" s="1331"/>
      <c r="D433" s="1331"/>
      <c r="E433" s="660" t="s">
        <v>583</v>
      </c>
    </row>
    <row r="434" spans="1:5" ht="48.75" customHeight="1" x14ac:dyDescent="0.3">
      <c r="A434" s="1337">
        <v>20</v>
      </c>
      <c r="B434" s="1335"/>
      <c r="C434" s="1330" t="s">
        <v>2592</v>
      </c>
      <c r="D434" s="1349" t="s">
        <v>2593</v>
      </c>
      <c r="E434" s="665" t="s">
        <v>2594</v>
      </c>
    </row>
    <row r="435" spans="1:5" ht="21" customHeight="1" thickBot="1" x14ac:dyDescent="0.35">
      <c r="A435" s="1338"/>
      <c r="B435" s="1335"/>
      <c r="C435" s="1331"/>
      <c r="D435" s="1349"/>
      <c r="E435" s="660" t="s">
        <v>583</v>
      </c>
    </row>
    <row r="436" spans="1:5" ht="33.75" customHeight="1" thickBot="1" x14ac:dyDescent="0.35">
      <c r="A436" s="1343" t="s">
        <v>133</v>
      </c>
      <c r="B436" s="1344"/>
      <c r="C436" s="1344"/>
      <c r="D436" s="1344"/>
      <c r="E436" s="1345"/>
    </row>
    <row r="437" spans="1:5" ht="65.25" customHeight="1" x14ac:dyDescent="0.3">
      <c r="A437" s="605">
        <v>1</v>
      </c>
      <c r="B437" s="1334" t="s">
        <v>662</v>
      </c>
      <c r="C437" s="676" t="s">
        <v>2595</v>
      </c>
      <c r="D437" s="676" t="s">
        <v>2596</v>
      </c>
      <c r="E437" s="710" t="s">
        <v>2746</v>
      </c>
    </row>
    <row r="438" spans="1:5" ht="36" x14ac:dyDescent="0.3">
      <c r="A438" s="606">
        <v>2</v>
      </c>
      <c r="B438" s="1335"/>
      <c r="C438" s="667" t="s">
        <v>1063</v>
      </c>
      <c r="D438" s="667" t="s">
        <v>659</v>
      </c>
      <c r="E438" s="671" t="s">
        <v>2745</v>
      </c>
    </row>
    <row r="439" spans="1:5" ht="54" x14ac:dyDescent="0.3">
      <c r="A439" s="606">
        <v>3</v>
      </c>
      <c r="B439" s="1335"/>
      <c r="C439" s="667" t="s">
        <v>2598</v>
      </c>
      <c r="D439" s="667" t="s">
        <v>2599</v>
      </c>
      <c r="E439" s="672" t="s">
        <v>2597</v>
      </c>
    </row>
    <row r="440" spans="1:5" ht="129" customHeight="1" x14ac:dyDescent="0.3">
      <c r="A440" s="606">
        <v>4</v>
      </c>
      <c r="B440" s="1335"/>
      <c r="C440" s="667" t="s">
        <v>1011</v>
      </c>
      <c r="D440" s="667" t="s">
        <v>2600</v>
      </c>
      <c r="E440" s="671" t="s">
        <v>1811</v>
      </c>
    </row>
    <row r="441" spans="1:5" ht="24.75" customHeight="1" x14ac:dyDescent="0.3">
      <c r="A441" s="1328">
        <v>5</v>
      </c>
      <c r="B441" s="1335"/>
      <c r="C441" s="1329" t="s">
        <v>1064</v>
      </c>
      <c r="D441" s="1329" t="s">
        <v>2602</v>
      </c>
      <c r="E441" s="1342" t="s">
        <v>2743</v>
      </c>
    </row>
    <row r="442" spans="1:5" ht="27.75" customHeight="1" x14ac:dyDescent="0.3">
      <c r="A442" s="1328"/>
      <c r="B442" s="1335"/>
      <c r="C442" s="1331"/>
      <c r="D442" s="1331"/>
      <c r="E442" s="1340"/>
    </row>
    <row r="443" spans="1:5" ht="39.75" hidden="1" customHeight="1" x14ac:dyDescent="0.3">
      <c r="A443" s="651"/>
      <c r="B443" s="1335"/>
      <c r="C443" s="657"/>
      <c r="D443" s="657"/>
      <c r="E443" s="660"/>
    </row>
    <row r="444" spans="1:5" ht="18.75" customHeight="1" x14ac:dyDescent="0.3">
      <c r="A444" s="1328">
        <v>6</v>
      </c>
      <c r="B444" s="1335"/>
      <c r="C444" s="1329" t="s">
        <v>1065</v>
      </c>
      <c r="D444" s="1329" t="s">
        <v>2601</v>
      </c>
      <c r="E444" s="1342" t="s">
        <v>2743</v>
      </c>
    </row>
    <row r="445" spans="1:5" ht="18.75" customHeight="1" x14ac:dyDescent="0.3">
      <c r="A445" s="1328"/>
      <c r="B445" s="1335"/>
      <c r="C445" s="1331"/>
      <c r="D445" s="1331"/>
      <c r="E445" s="1340"/>
    </row>
    <row r="446" spans="1:5" ht="36" x14ac:dyDescent="0.3">
      <c r="A446" s="606">
        <v>7</v>
      </c>
      <c r="B446" s="1335"/>
      <c r="C446" s="667" t="s">
        <v>1812</v>
      </c>
      <c r="D446" s="667" t="s">
        <v>2603</v>
      </c>
      <c r="E446" s="671" t="s">
        <v>2744</v>
      </c>
    </row>
    <row r="447" spans="1:5" ht="36" x14ac:dyDescent="0.3">
      <c r="A447" s="606">
        <v>8</v>
      </c>
      <c r="B447" s="1335"/>
      <c r="C447" s="667" t="s">
        <v>1100</v>
      </c>
      <c r="D447" s="667" t="s">
        <v>1319</v>
      </c>
      <c r="E447" s="671" t="s">
        <v>2604</v>
      </c>
    </row>
    <row r="448" spans="1:5" ht="36" x14ac:dyDescent="0.3">
      <c r="A448" s="606">
        <v>9</v>
      </c>
      <c r="B448" s="1335"/>
      <c r="C448" s="667" t="s">
        <v>1066</v>
      </c>
      <c r="D448" s="667" t="s">
        <v>660</v>
      </c>
      <c r="E448" s="672" t="s">
        <v>1046</v>
      </c>
    </row>
    <row r="449" spans="1:5" ht="60.75" customHeight="1" thickBot="1" x14ac:dyDescent="0.35">
      <c r="A449" s="618">
        <v>10</v>
      </c>
      <c r="B449" s="1336"/>
      <c r="C449" s="670" t="s">
        <v>1813</v>
      </c>
      <c r="D449" s="670" t="s">
        <v>661</v>
      </c>
      <c r="E449" s="617" t="s">
        <v>968</v>
      </c>
    </row>
    <row r="450" spans="1:5" ht="27" customHeight="1" thickBot="1" x14ac:dyDescent="0.35">
      <c r="A450" s="1343" t="s">
        <v>134</v>
      </c>
      <c r="B450" s="1344"/>
      <c r="C450" s="1344"/>
      <c r="D450" s="1344"/>
      <c r="E450" s="1345"/>
    </row>
    <row r="451" spans="1:5" ht="66" customHeight="1" x14ac:dyDescent="0.3">
      <c r="A451" s="675">
        <v>1</v>
      </c>
      <c r="B451" s="1334" t="s">
        <v>626</v>
      </c>
      <c r="C451" s="676" t="s">
        <v>2605</v>
      </c>
      <c r="D451" s="676" t="s">
        <v>2606</v>
      </c>
      <c r="E451" s="710" t="s">
        <v>2666</v>
      </c>
    </row>
    <row r="452" spans="1:5" ht="18.75" customHeight="1" x14ac:dyDescent="0.3">
      <c r="A452" s="1338">
        <v>2</v>
      </c>
      <c r="B452" s="1335"/>
      <c r="C452" s="1331" t="s">
        <v>1814</v>
      </c>
      <c r="D452" s="1350" t="s">
        <v>2607</v>
      </c>
      <c r="E452" s="1339"/>
    </row>
    <row r="453" spans="1:5" ht="9" customHeight="1" x14ac:dyDescent="0.3">
      <c r="A453" s="1328"/>
      <c r="B453" s="1335"/>
      <c r="C453" s="1349"/>
      <c r="D453" s="1327"/>
      <c r="E453" s="1339"/>
    </row>
    <row r="454" spans="1:5" ht="18.75" customHeight="1" x14ac:dyDescent="0.3">
      <c r="A454" s="1328"/>
      <c r="B454" s="1335"/>
      <c r="C454" s="1349"/>
      <c r="D454" s="1327"/>
      <c r="E454" s="1351" t="s">
        <v>2608</v>
      </c>
    </row>
    <row r="455" spans="1:5" ht="5.25" customHeight="1" x14ac:dyDescent="0.3">
      <c r="A455" s="1328"/>
      <c r="B455" s="1335"/>
      <c r="C455" s="1349"/>
      <c r="D455" s="1327"/>
      <c r="E455" s="1339"/>
    </row>
    <row r="456" spans="1:5" ht="22.5" customHeight="1" x14ac:dyDescent="0.3">
      <c r="A456" s="1328"/>
      <c r="B456" s="1335"/>
      <c r="C456" s="1349"/>
      <c r="D456" s="1327"/>
      <c r="E456" s="659" t="s">
        <v>630</v>
      </c>
    </row>
    <row r="457" spans="1:5" ht="18.75" customHeight="1" x14ac:dyDescent="0.3">
      <c r="A457" s="1337">
        <v>3</v>
      </c>
      <c r="B457" s="1335"/>
      <c r="C457" s="1329" t="s">
        <v>1037</v>
      </c>
      <c r="D457" s="1329" t="s">
        <v>843</v>
      </c>
      <c r="E457" s="663" t="s">
        <v>969</v>
      </c>
    </row>
    <row r="458" spans="1:5" ht="18" x14ac:dyDescent="0.3">
      <c r="A458" s="1338"/>
      <c r="B458" s="1335"/>
      <c r="C458" s="1331"/>
      <c r="D458" s="1331"/>
      <c r="E458" s="659" t="s">
        <v>586</v>
      </c>
    </row>
    <row r="459" spans="1:5" ht="24.75" customHeight="1" x14ac:dyDescent="0.3">
      <c r="A459" s="1337">
        <v>4</v>
      </c>
      <c r="B459" s="1335"/>
      <c r="C459" s="1329" t="s">
        <v>1815</v>
      </c>
      <c r="D459" s="1347" t="s">
        <v>2066</v>
      </c>
      <c r="E459" s="663" t="s">
        <v>627</v>
      </c>
    </row>
    <row r="460" spans="1:5" ht="21.75" customHeight="1" x14ac:dyDescent="0.3">
      <c r="A460" s="1338"/>
      <c r="B460" s="1335"/>
      <c r="C460" s="1331"/>
      <c r="D460" s="1350"/>
      <c r="E460" s="659" t="s">
        <v>617</v>
      </c>
    </row>
    <row r="461" spans="1:5" ht="27" customHeight="1" x14ac:dyDescent="0.3">
      <c r="A461" s="1337">
        <v>5</v>
      </c>
      <c r="B461" s="1335"/>
      <c r="C461" s="1329" t="s">
        <v>1067</v>
      </c>
      <c r="D461" s="1347" t="s">
        <v>2067</v>
      </c>
      <c r="E461" s="673" t="s">
        <v>2609</v>
      </c>
    </row>
    <row r="462" spans="1:5" ht="32.25" customHeight="1" x14ac:dyDescent="0.3">
      <c r="A462" s="1352"/>
      <c r="B462" s="1335"/>
      <c r="C462" s="1330"/>
      <c r="D462" s="1353"/>
      <c r="E462" s="660" t="s">
        <v>591</v>
      </c>
    </row>
    <row r="463" spans="1:5" ht="18.75" customHeight="1" x14ac:dyDescent="0.3">
      <c r="A463" s="1337">
        <v>6</v>
      </c>
      <c r="B463" s="1335"/>
      <c r="C463" s="1329" t="s">
        <v>1068</v>
      </c>
      <c r="D463" s="1347" t="s">
        <v>628</v>
      </c>
      <c r="E463" s="673" t="s">
        <v>2610</v>
      </c>
    </row>
    <row r="464" spans="1:5" ht="27.75" customHeight="1" x14ac:dyDescent="0.3">
      <c r="A464" s="1338"/>
      <c r="B464" s="1335"/>
      <c r="C464" s="1331"/>
      <c r="D464" s="1350"/>
      <c r="E464" s="659" t="s">
        <v>583</v>
      </c>
    </row>
    <row r="465" spans="1:5" ht="34.5" customHeight="1" x14ac:dyDescent="0.3">
      <c r="A465" s="1328">
        <v>7</v>
      </c>
      <c r="B465" s="1335"/>
      <c r="C465" s="1349" t="s">
        <v>1816</v>
      </c>
      <c r="D465" s="1327" t="s">
        <v>2611</v>
      </c>
      <c r="E465" s="673" t="s">
        <v>629</v>
      </c>
    </row>
    <row r="466" spans="1:5" ht="21.75" customHeight="1" x14ac:dyDescent="0.3">
      <c r="A466" s="1328"/>
      <c r="B466" s="1335"/>
      <c r="C466" s="1349"/>
      <c r="D466" s="1327"/>
      <c r="E466" s="659" t="s">
        <v>591</v>
      </c>
    </row>
    <row r="467" spans="1:5" ht="24" customHeight="1" x14ac:dyDescent="0.3">
      <c r="A467" s="1337">
        <v>8</v>
      </c>
      <c r="B467" s="1335"/>
      <c r="C467" s="1329" t="s">
        <v>1320</v>
      </c>
      <c r="D467" s="1347" t="s">
        <v>1321</v>
      </c>
      <c r="E467" s="673" t="s">
        <v>417</v>
      </c>
    </row>
    <row r="468" spans="1:5" ht="18" x14ac:dyDescent="0.3">
      <c r="A468" s="1338"/>
      <c r="B468" s="1335"/>
      <c r="C468" s="1331"/>
      <c r="D468" s="1350"/>
      <c r="E468" s="660" t="s">
        <v>583</v>
      </c>
    </row>
    <row r="469" spans="1:5" ht="37.5" customHeight="1" x14ac:dyDescent="0.3">
      <c r="A469" s="1337">
        <v>9</v>
      </c>
      <c r="B469" s="1335"/>
      <c r="C469" s="1329" t="s">
        <v>1069</v>
      </c>
      <c r="D469" s="1347" t="s">
        <v>663</v>
      </c>
      <c r="E469" s="673" t="s">
        <v>2742</v>
      </c>
    </row>
    <row r="470" spans="1:5" ht="21" customHeight="1" thickBot="1" x14ac:dyDescent="0.35">
      <c r="A470" s="1346"/>
      <c r="B470" s="1336"/>
      <c r="C470" s="1332"/>
      <c r="D470" s="1348"/>
      <c r="E470" s="701" t="s">
        <v>586</v>
      </c>
    </row>
    <row r="471" spans="1:5" ht="21" customHeight="1" thickBot="1" x14ac:dyDescent="0.35">
      <c r="A471" s="1343" t="s">
        <v>135</v>
      </c>
      <c r="B471" s="1344"/>
      <c r="C471" s="1344"/>
      <c r="D471" s="1344"/>
      <c r="E471" s="1345"/>
    </row>
    <row r="472" spans="1:5" ht="72" x14ac:dyDescent="0.3">
      <c r="A472" s="605">
        <v>1</v>
      </c>
      <c r="B472" s="1334" t="s">
        <v>631</v>
      </c>
      <c r="C472" s="676" t="s">
        <v>2614</v>
      </c>
      <c r="D472" s="613" t="s">
        <v>2613</v>
      </c>
      <c r="E472" s="668" t="s">
        <v>2615</v>
      </c>
    </row>
    <row r="473" spans="1:5" ht="90" x14ac:dyDescent="0.3">
      <c r="A473" s="650">
        <v>2</v>
      </c>
      <c r="B473" s="1335"/>
      <c r="C473" s="656" t="s">
        <v>2612</v>
      </c>
      <c r="D473" s="662" t="s">
        <v>2616</v>
      </c>
      <c r="E473" s="665" t="s">
        <v>2617</v>
      </c>
    </row>
    <row r="474" spans="1:5" ht="90" x14ac:dyDescent="0.3">
      <c r="A474" s="650">
        <v>3</v>
      </c>
      <c r="B474" s="1335"/>
      <c r="C474" s="667" t="s">
        <v>1085</v>
      </c>
      <c r="D474" s="662" t="s">
        <v>2618</v>
      </c>
      <c r="E474" s="668" t="s">
        <v>2619</v>
      </c>
    </row>
    <row r="475" spans="1:5" ht="54" x14ac:dyDescent="0.3">
      <c r="A475" s="650">
        <v>4</v>
      </c>
      <c r="B475" s="1335"/>
      <c r="C475" s="655" t="s">
        <v>2620</v>
      </c>
      <c r="D475" s="662" t="s">
        <v>2621</v>
      </c>
      <c r="E475" s="724" t="s">
        <v>2622</v>
      </c>
    </row>
    <row r="476" spans="1:5" ht="54" x14ac:dyDescent="0.3">
      <c r="A476" s="650">
        <v>5</v>
      </c>
      <c r="B476" s="1335"/>
      <c r="C476" s="655" t="s">
        <v>2623</v>
      </c>
      <c r="D476" s="662" t="s">
        <v>2624</v>
      </c>
      <c r="E476" s="724" t="s">
        <v>2625</v>
      </c>
    </row>
    <row r="477" spans="1:5" ht="126" x14ac:dyDescent="0.3">
      <c r="A477" s="650">
        <v>6</v>
      </c>
      <c r="B477" s="1335"/>
      <c r="C477" s="655" t="s">
        <v>2626</v>
      </c>
      <c r="D477" s="662" t="s">
        <v>2627</v>
      </c>
      <c r="E477" s="668" t="s">
        <v>2628</v>
      </c>
    </row>
    <row r="478" spans="1:5" ht="72" x14ac:dyDescent="0.3">
      <c r="A478" s="650">
        <v>7</v>
      </c>
      <c r="B478" s="1335"/>
      <c r="C478" s="655" t="s">
        <v>2631</v>
      </c>
      <c r="D478" s="662" t="s">
        <v>2632</v>
      </c>
      <c r="E478" s="668" t="s">
        <v>2633</v>
      </c>
    </row>
    <row r="479" spans="1:5" ht="40.5" customHeight="1" x14ac:dyDescent="0.3">
      <c r="A479" s="1328">
        <v>8</v>
      </c>
      <c r="B479" s="1335"/>
      <c r="C479" s="1329" t="s">
        <v>2636</v>
      </c>
      <c r="D479" s="1327" t="s">
        <v>2637</v>
      </c>
      <c r="E479" s="673" t="s">
        <v>2654</v>
      </c>
    </row>
    <row r="480" spans="1:5" ht="23.25" customHeight="1" x14ac:dyDescent="0.3">
      <c r="A480" s="1328"/>
      <c r="B480" s="1335"/>
      <c r="C480" s="1331"/>
      <c r="D480" s="1327"/>
      <c r="E480" s="660" t="s">
        <v>586</v>
      </c>
    </row>
    <row r="481" spans="1:5" ht="34.5" customHeight="1" x14ac:dyDescent="0.3">
      <c r="A481" s="1328">
        <v>9</v>
      </c>
      <c r="B481" s="1335"/>
      <c r="C481" s="1329" t="s">
        <v>2638</v>
      </c>
      <c r="D481" s="1327" t="s">
        <v>2639</v>
      </c>
      <c r="E481" s="673" t="s">
        <v>2653</v>
      </c>
    </row>
    <row r="482" spans="1:5" ht="21.75" customHeight="1" x14ac:dyDescent="0.3">
      <c r="A482" s="1328"/>
      <c r="B482" s="1335"/>
      <c r="C482" s="1330"/>
      <c r="D482" s="1327"/>
      <c r="E482" s="1339" t="s">
        <v>586</v>
      </c>
    </row>
    <row r="483" spans="1:5" ht="61.5" customHeight="1" x14ac:dyDescent="0.3">
      <c r="A483" s="1328"/>
      <c r="B483" s="1335"/>
      <c r="C483" s="1331"/>
      <c r="D483" s="1327"/>
      <c r="E483" s="1340"/>
    </row>
    <row r="484" spans="1:5" ht="40.5" customHeight="1" x14ac:dyDescent="0.3">
      <c r="A484" s="1328">
        <v>10</v>
      </c>
      <c r="B484" s="1335"/>
      <c r="C484" s="1329" t="s">
        <v>1070</v>
      </c>
      <c r="D484" s="1327" t="s">
        <v>2630</v>
      </c>
      <c r="E484" s="673" t="s">
        <v>2652</v>
      </c>
    </row>
    <row r="485" spans="1:5" ht="28.5" customHeight="1" x14ac:dyDescent="0.3">
      <c r="A485" s="1328"/>
      <c r="B485" s="1335"/>
      <c r="C485" s="1331"/>
      <c r="D485" s="1327"/>
      <c r="E485" s="660" t="s">
        <v>586</v>
      </c>
    </row>
    <row r="486" spans="1:5" ht="21.75" customHeight="1" x14ac:dyDescent="0.3">
      <c r="A486" s="1328">
        <v>11</v>
      </c>
      <c r="B486" s="1335"/>
      <c r="C486" s="1329" t="s">
        <v>2640</v>
      </c>
      <c r="D486" s="1327" t="s">
        <v>2641</v>
      </c>
      <c r="E486" s="663" t="s">
        <v>2642</v>
      </c>
    </row>
    <row r="487" spans="1:5" ht="21" customHeight="1" x14ac:dyDescent="0.3">
      <c r="A487" s="1328"/>
      <c r="B487" s="1335"/>
      <c r="C487" s="1330"/>
      <c r="D487" s="1327"/>
      <c r="E487" s="659"/>
    </row>
    <row r="488" spans="1:5" ht="42.75" customHeight="1" x14ac:dyDescent="0.3">
      <c r="A488" s="1328"/>
      <c r="B488" s="1335"/>
      <c r="C488" s="1331"/>
      <c r="D488" s="1327"/>
      <c r="E488" s="660" t="s">
        <v>586</v>
      </c>
    </row>
    <row r="489" spans="1:5" ht="45" customHeight="1" x14ac:dyDescent="0.3">
      <c r="A489" s="1337">
        <v>12</v>
      </c>
      <c r="B489" s="1335"/>
      <c r="C489" s="1329" t="s">
        <v>1071</v>
      </c>
      <c r="D489" s="1327" t="s">
        <v>2634</v>
      </c>
      <c r="E489" s="673" t="s">
        <v>2648</v>
      </c>
    </row>
    <row r="490" spans="1:5" ht="37.5" customHeight="1" x14ac:dyDescent="0.3">
      <c r="A490" s="1338"/>
      <c r="B490" s="1335"/>
      <c r="C490" s="1331"/>
      <c r="D490" s="1327"/>
      <c r="E490" s="660" t="s">
        <v>591</v>
      </c>
    </row>
    <row r="491" spans="1:5" ht="103.5" customHeight="1" x14ac:dyDescent="0.3">
      <c r="A491" s="650">
        <v>13</v>
      </c>
      <c r="B491" s="1335"/>
      <c r="C491" s="657" t="s">
        <v>2645</v>
      </c>
      <c r="D491" s="654" t="s">
        <v>2646</v>
      </c>
      <c r="E491" s="668" t="s">
        <v>2647</v>
      </c>
    </row>
    <row r="492" spans="1:5" ht="72" x14ac:dyDescent="0.3">
      <c r="A492" s="611">
        <v>14</v>
      </c>
      <c r="B492" s="1335"/>
      <c r="C492" s="667" t="s">
        <v>2643</v>
      </c>
      <c r="D492" s="667" t="s">
        <v>2644</v>
      </c>
      <c r="E492" s="668" t="s">
        <v>2649</v>
      </c>
    </row>
    <row r="493" spans="1:5" ht="64.5" customHeight="1" x14ac:dyDescent="0.3">
      <c r="A493" s="1337">
        <v>15</v>
      </c>
      <c r="B493" s="1335"/>
      <c r="C493" s="1329" t="s">
        <v>1072</v>
      </c>
      <c r="D493" s="1327" t="s">
        <v>2629</v>
      </c>
      <c r="E493" s="673" t="s">
        <v>2650</v>
      </c>
    </row>
    <row r="494" spans="1:5" ht="19.5" customHeight="1" x14ac:dyDescent="0.3">
      <c r="A494" s="1338"/>
      <c r="B494" s="1335"/>
      <c r="C494" s="1331"/>
      <c r="D494" s="1327"/>
      <c r="E494" s="667" t="s">
        <v>591</v>
      </c>
    </row>
    <row r="495" spans="1:5" ht="42.75" customHeight="1" x14ac:dyDescent="0.3">
      <c r="A495" s="1341">
        <v>16</v>
      </c>
      <c r="B495" s="1335"/>
      <c r="C495" s="1329" t="s">
        <v>1073</v>
      </c>
      <c r="D495" s="1327" t="s">
        <v>2635</v>
      </c>
      <c r="E495" s="673" t="s">
        <v>2651</v>
      </c>
    </row>
    <row r="496" spans="1:5" ht="39.75" customHeight="1" thickBot="1" x14ac:dyDescent="0.35">
      <c r="A496" s="1336"/>
      <c r="B496" s="1336"/>
      <c r="C496" s="1332"/>
      <c r="D496" s="1333"/>
      <c r="E496" s="701" t="s">
        <v>591</v>
      </c>
    </row>
    <row r="497" spans="1:5" ht="28.5" customHeight="1" x14ac:dyDescent="0.3">
      <c r="A497" s="598"/>
      <c r="B497" s="598"/>
      <c r="C497" s="598"/>
      <c r="D497" s="598"/>
      <c r="E497" s="598"/>
    </row>
    <row r="498" spans="1:5" ht="20.25" customHeight="1" x14ac:dyDescent="0.3">
      <c r="A498" s="609"/>
      <c r="B498" s="609"/>
      <c r="C498" s="609"/>
      <c r="D498" s="609"/>
      <c r="E498" s="609"/>
    </row>
    <row r="499" spans="1:5" ht="42.75" customHeight="1" x14ac:dyDescent="0.3">
      <c r="A499" s="1324" t="s">
        <v>2069</v>
      </c>
      <c r="B499" s="1324"/>
      <c r="C499" s="1324"/>
      <c r="D499" s="1324"/>
      <c r="E499" s="1324"/>
    </row>
    <row r="500" spans="1:5" ht="63.75" customHeight="1" x14ac:dyDescent="0.35">
      <c r="A500" s="1323" t="s">
        <v>2068</v>
      </c>
      <c r="B500" s="1323"/>
      <c r="C500" s="1323"/>
      <c r="D500" s="1323"/>
      <c r="E500" s="1323"/>
    </row>
    <row r="501" spans="1:5" ht="60.75" customHeight="1" x14ac:dyDescent="0.35">
      <c r="A501" s="1323" t="s">
        <v>1246</v>
      </c>
      <c r="B501" s="1323"/>
      <c r="C501" s="1323"/>
      <c r="D501" s="1323"/>
      <c r="E501" s="1323"/>
    </row>
    <row r="502" spans="1:5" ht="40.5" customHeight="1" x14ac:dyDescent="0.35">
      <c r="A502" s="1323" t="s">
        <v>1247</v>
      </c>
      <c r="B502" s="1323"/>
      <c r="C502" s="1323"/>
      <c r="D502" s="1323"/>
      <c r="E502" s="1323"/>
    </row>
    <row r="503" spans="1:5" ht="39" customHeight="1" x14ac:dyDescent="0.35">
      <c r="A503" s="1323" t="s">
        <v>1248</v>
      </c>
      <c r="B503" s="1323"/>
      <c r="C503" s="1323"/>
      <c r="D503" s="1323"/>
      <c r="E503" s="1323"/>
    </row>
    <row r="504" spans="1:5" ht="39.75" customHeight="1" x14ac:dyDescent="0.35">
      <c r="A504" s="1323" t="s">
        <v>1249</v>
      </c>
      <c r="B504" s="1323"/>
      <c r="C504" s="1323"/>
      <c r="D504" s="1323"/>
      <c r="E504" s="1323"/>
    </row>
    <row r="505" spans="1:5" ht="33" customHeight="1" x14ac:dyDescent="0.35">
      <c r="A505" s="1323" t="s">
        <v>1250</v>
      </c>
      <c r="B505" s="1323"/>
      <c r="C505" s="1323"/>
      <c r="D505" s="1323"/>
      <c r="E505" s="1323"/>
    </row>
    <row r="506" spans="1:5" ht="56.25" customHeight="1" x14ac:dyDescent="0.35">
      <c r="A506" s="1323" t="s">
        <v>1251</v>
      </c>
      <c r="B506" s="1323"/>
      <c r="C506" s="1323"/>
      <c r="D506" s="1323"/>
      <c r="E506" s="1323"/>
    </row>
    <row r="507" spans="1:5" ht="39" customHeight="1" x14ac:dyDescent="0.35">
      <c r="A507" s="1323" t="s">
        <v>1252</v>
      </c>
      <c r="B507" s="1323"/>
      <c r="C507" s="1323"/>
      <c r="D507" s="1323"/>
      <c r="E507" s="1323"/>
    </row>
    <row r="508" spans="1:5" ht="54.75" customHeight="1" thickBot="1" x14ac:dyDescent="0.35">
      <c r="A508" s="1324" t="s">
        <v>1253</v>
      </c>
      <c r="B508" s="1324"/>
      <c r="C508" s="1324"/>
      <c r="D508" s="1324"/>
      <c r="E508" s="1324"/>
    </row>
    <row r="509" spans="1:5" ht="36" x14ac:dyDescent="0.3">
      <c r="A509" s="605">
        <v>1</v>
      </c>
      <c r="B509" s="1325" t="s">
        <v>2070</v>
      </c>
      <c r="C509" s="676" t="s">
        <v>1254</v>
      </c>
      <c r="D509" s="676" t="s">
        <v>1255</v>
      </c>
      <c r="E509" s="608"/>
    </row>
    <row r="510" spans="1:5" ht="72" x14ac:dyDescent="0.3">
      <c r="A510" s="606">
        <v>2</v>
      </c>
      <c r="B510" s="1326"/>
      <c r="C510" s="667" t="s">
        <v>2655</v>
      </c>
      <c r="D510" s="667" t="s">
        <v>2656</v>
      </c>
      <c r="E510" s="652"/>
    </row>
    <row r="511" spans="1:5" ht="108" x14ac:dyDescent="0.3">
      <c r="A511" s="606">
        <v>3</v>
      </c>
      <c r="B511" s="1326"/>
      <c r="C511" s="667" t="s">
        <v>1379</v>
      </c>
      <c r="D511" s="667" t="s">
        <v>1817</v>
      </c>
      <c r="E511" s="652"/>
    </row>
    <row r="512" spans="1:5" ht="139.5" customHeight="1" thickBot="1" x14ac:dyDescent="0.35">
      <c r="A512" s="650">
        <v>4</v>
      </c>
      <c r="B512" s="1326"/>
      <c r="C512" s="667" t="s">
        <v>2657</v>
      </c>
      <c r="D512" s="667" t="s">
        <v>2658</v>
      </c>
      <c r="E512" s="652"/>
    </row>
    <row r="513" spans="1:10" ht="186" customHeight="1" thickBot="1" x14ac:dyDescent="0.35">
      <c r="A513" s="605">
        <v>5</v>
      </c>
      <c r="B513" s="1326"/>
      <c r="C513" s="667" t="s">
        <v>1256</v>
      </c>
      <c r="D513" s="667" t="s">
        <v>2659</v>
      </c>
      <c r="E513" s="652"/>
    </row>
    <row r="514" spans="1:10" ht="126" x14ac:dyDescent="0.35">
      <c r="A514" s="605">
        <v>6</v>
      </c>
      <c r="B514" s="1326"/>
      <c r="C514" s="667" t="s">
        <v>1287</v>
      </c>
      <c r="D514" s="667" t="s">
        <v>1288</v>
      </c>
      <c r="E514" s="678"/>
    </row>
    <row r="515" spans="1:10" ht="90" x14ac:dyDescent="0.35">
      <c r="A515" s="606">
        <v>7</v>
      </c>
      <c r="B515" s="1326"/>
      <c r="C515" s="667" t="s">
        <v>1257</v>
      </c>
      <c r="D515" s="667" t="s">
        <v>1258</v>
      </c>
      <c r="E515" s="678"/>
    </row>
    <row r="516" spans="1:10" ht="108.6" thickBot="1" x14ac:dyDescent="0.4">
      <c r="A516" s="606">
        <v>8</v>
      </c>
      <c r="B516" s="1326"/>
      <c r="C516" s="667" t="s">
        <v>1289</v>
      </c>
      <c r="D516" s="667" t="s">
        <v>2071</v>
      </c>
      <c r="E516" s="678"/>
    </row>
    <row r="517" spans="1:10" ht="83.25" customHeight="1" x14ac:dyDescent="0.35">
      <c r="A517" s="605">
        <v>9</v>
      </c>
      <c r="B517" s="1326"/>
      <c r="C517" s="667" t="s">
        <v>1819</v>
      </c>
      <c r="D517" s="667" t="s">
        <v>2660</v>
      </c>
      <c r="E517" s="678"/>
    </row>
    <row r="518" spans="1:10" ht="78.75" customHeight="1" thickBot="1" x14ac:dyDescent="0.4">
      <c r="A518" s="606">
        <v>10</v>
      </c>
      <c r="B518" s="1326"/>
      <c r="C518" s="667" t="s">
        <v>1823</v>
      </c>
      <c r="D518" s="667" t="s">
        <v>2661</v>
      </c>
      <c r="E518" s="678"/>
    </row>
    <row r="519" spans="1:10" ht="72" x14ac:dyDescent="0.35">
      <c r="A519" s="605">
        <v>11</v>
      </c>
      <c r="B519" s="1326"/>
      <c r="C519" s="667" t="s">
        <v>1259</v>
      </c>
      <c r="D519" s="667" t="s">
        <v>1260</v>
      </c>
      <c r="E519" s="678"/>
      <c r="H519" s="607"/>
      <c r="I519" s="607"/>
    </row>
    <row r="520" spans="1:10" ht="65.25" customHeight="1" x14ac:dyDescent="0.35">
      <c r="A520" s="606">
        <v>12</v>
      </c>
      <c r="B520" s="1326"/>
      <c r="C520" s="667" t="s">
        <v>1820</v>
      </c>
      <c r="D520" s="667" t="s">
        <v>1821</v>
      </c>
      <c r="E520" s="678"/>
      <c r="H520" s="607"/>
      <c r="I520" s="607"/>
    </row>
    <row r="521" spans="1:10" ht="98.25" customHeight="1" x14ac:dyDescent="0.35">
      <c r="A521" s="606">
        <v>13</v>
      </c>
      <c r="B521" s="1326"/>
      <c r="C521" s="667" t="s">
        <v>1261</v>
      </c>
      <c r="D521" s="667" t="s">
        <v>1290</v>
      </c>
      <c r="E521" s="678"/>
    </row>
    <row r="522" spans="1:10" ht="90" x14ac:dyDescent="0.35">
      <c r="A522" s="606">
        <v>14</v>
      </c>
      <c r="B522" s="1326"/>
      <c r="C522" s="667" t="s">
        <v>1381</v>
      </c>
      <c r="D522" s="667" t="s">
        <v>2662</v>
      </c>
      <c r="E522" s="678"/>
    </row>
    <row r="523" spans="1:10" ht="36.6" thickBot="1" x14ac:dyDescent="0.4">
      <c r="A523" s="606">
        <v>15</v>
      </c>
      <c r="B523" s="1326"/>
      <c r="C523" s="667" t="s">
        <v>1382</v>
      </c>
      <c r="D523" s="667" t="s">
        <v>1264</v>
      </c>
      <c r="E523" s="678"/>
    </row>
    <row r="524" spans="1:10" ht="36.6" thickBot="1" x14ac:dyDescent="0.4">
      <c r="A524" s="605">
        <v>16</v>
      </c>
      <c r="B524" s="1326"/>
      <c r="C524" s="667" t="s">
        <v>1262</v>
      </c>
      <c r="D524" s="667" t="s">
        <v>1380</v>
      </c>
      <c r="E524" s="678"/>
      <c r="I524" s="607"/>
      <c r="J524" s="607"/>
    </row>
    <row r="525" spans="1:10" ht="90" x14ac:dyDescent="0.35">
      <c r="A525" s="605">
        <v>17</v>
      </c>
      <c r="B525" s="1326"/>
      <c r="C525" s="667" t="s">
        <v>1265</v>
      </c>
      <c r="D525" s="667" t="s">
        <v>1291</v>
      </c>
      <c r="E525" s="678"/>
    </row>
    <row r="526" spans="1:10" ht="72" x14ac:dyDescent="0.35">
      <c r="A526" s="606">
        <v>18</v>
      </c>
      <c r="B526" s="1326"/>
      <c r="C526" s="667" t="s">
        <v>1292</v>
      </c>
      <c r="D526" s="667" t="s">
        <v>1268</v>
      </c>
      <c r="E526" s="678"/>
    </row>
    <row r="527" spans="1:10" ht="43.5" customHeight="1" x14ac:dyDescent="0.35">
      <c r="A527" s="606">
        <v>19</v>
      </c>
      <c r="B527" s="1326"/>
      <c r="C527" s="667" t="s">
        <v>1266</v>
      </c>
      <c r="D527" s="667" t="s">
        <v>1267</v>
      </c>
      <c r="E527" s="678"/>
    </row>
    <row r="528" spans="1:10" ht="36" x14ac:dyDescent="0.35">
      <c r="A528" s="606">
        <v>20</v>
      </c>
      <c r="B528" s="1326"/>
      <c r="C528" s="667" t="s">
        <v>1822</v>
      </c>
      <c r="D528" s="667" t="s">
        <v>1273</v>
      </c>
      <c r="E528" s="678"/>
    </row>
    <row r="529" spans="1:5" ht="18.600000000000001" thickBot="1" x14ac:dyDescent="0.4">
      <c r="A529" s="606">
        <v>21</v>
      </c>
      <c r="B529" s="1326"/>
      <c r="C529" s="667" t="s">
        <v>1383</v>
      </c>
      <c r="D529" s="667" t="s">
        <v>1384</v>
      </c>
      <c r="E529" s="678"/>
    </row>
    <row r="530" spans="1:5" ht="18" x14ac:dyDescent="0.35">
      <c r="A530" s="605">
        <v>22</v>
      </c>
      <c r="B530" s="1326"/>
      <c r="C530" s="667" t="s">
        <v>1269</v>
      </c>
      <c r="D530" s="667" t="s">
        <v>1270</v>
      </c>
      <c r="E530" s="678"/>
    </row>
    <row r="531" spans="1:5" ht="36" x14ac:dyDescent="0.35">
      <c r="A531" s="606">
        <v>23</v>
      </c>
      <c r="B531" s="1326"/>
      <c r="C531" s="667" t="s">
        <v>1385</v>
      </c>
      <c r="D531" s="667" t="s">
        <v>2663</v>
      </c>
      <c r="E531" s="678"/>
    </row>
    <row r="532" spans="1:5" ht="36" x14ac:dyDescent="0.3">
      <c r="A532" s="606">
        <v>24</v>
      </c>
      <c r="B532" s="1326"/>
      <c r="C532" s="667" t="s">
        <v>1271</v>
      </c>
      <c r="D532" s="667" t="s">
        <v>1272</v>
      </c>
      <c r="E532" s="679"/>
    </row>
    <row r="533" spans="1:5" ht="36" x14ac:dyDescent="0.3">
      <c r="A533" s="650">
        <v>25</v>
      </c>
      <c r="B533" s="1326"/>
      <c r="C533" s="667" t="s">
        <v>2664</v>
      </c>
      <c r="D533" s="667" t="s">
        <v>1263</v>
      </c>
      <c r="E533" s="679"/>
    </row>
    <row r="534" spans="1:5" ht="36" x14ac:dyDescent="0.3">
      <c r="A534" s="650">
        <v>26</v>
      </c>
      <c r="B534" s="1326"/>
      <c r="C534" s="667" t="s">
        <v>2665</v>
      </c>
      <c r="D534" s="667" t="s">
        <v>1818</v>
      </c>
      <c r="E534" s="679"/>
    </row>
    <row r="535" spans="1:5" ht="16.5" customHeight="1" x14ac:dyDescent="0.35">
      <c r="A535" s="604"/>
      <c r="B535" s="601"/>
      <c r="C535" s="601"/>
      <c r="D535" s="603"/>
      <c r="E535" s="598"/>
    </row>
    <row r="536" spans="1:5" ht="60.75" customHeight="1" x14ac:dyDescent="0.3">
      <c r="A536" s="1322" t="s">
        <v>2072</v>
      </c>
      <c r="B536" s="1322"/>
      <c r="C536" s="1322"/>
      <c r="D536" s="1322"/>
      <c r="E536" s="1322"/>
    </row>
    <row r="537" spans="1:5" ht="29.25" customHeight="1" x14ac:dyDescent="0.3">
      <c r="A537" s="1322" t="s">
        <v>1274</v>
      </c>
      <c r="B537" s="1322"/>
      <c r="C537" s="1322"/>
      <c r="D537" s="1322"/>
      <c r="E537" s="1322"/>
    </row>
    <row r="538" spans="1:5" ht="87" customHeight="1" x14ac:dyDescent="0.3">
      <c r="A538" s="1322" t="s">
        <v>1275</v>
      </c>
      <c r="B538" s="1322"/>
      <c r="C538" s="1322"/>
      <c r="D538" s="1322"/>
      <c r="E538" s="1322"/>
    </row>
    <row r="539" spans="1:5" ht="61.5" customHeight="1" x14ac:dyDescent="0.3">
      <c r="A539" s="1322" t="s">
        <v>1276</v>
      </c>
      <c r="B539" s="1322"/>
      <c r="C539" s="1322"/>
      <c r="D539" s="1322"/>
      <c r="E539" s="1322"/>
    </row>
    <row r="540" spans="1:5" ht="44.25" customHeight="1" x14ac:dyDescent="0.3">
      <c r="A540" s="1322" t="s">
        <v>1277</v>
      </c>
      <c r="B540" s="1322"/>
      <c r="C540" s="1322"/>
      <c r="D540" s="1322"/>
      <c r="E540" s="1322"/>
    </row>
    <row r="541" spans="1:5" ht="45.75" customHeight="1" x14ac:dyDescent="0.3">
      <c r="A541" s="1322" t="s">
        <v>1278</v>
      </c>
      <c r="B541" s="1322"/>
      <c r="C541" s="1322"/>
      <c r="D541" s="1322"/>
      <c r="E541" s="1322"/>
    </row>
    <row r="542" spans="1:5" ht="45.75" customHeight="1" x14ac:dyDescent="0.3">
      <c r="A542" s="1322" t="s">
        <v>1279</v>
      </c>
      <c r="B542" s="1322"/>
      <c r="C542" s="1322"/>
      <c r="D542" s="1322"/>
      <c r="E542" s="1322"/>
    </row>
    <row r="543" spans="1:5" ht="40.5" customHeight="1" x14ac:dyDescent="0.3">
      <c r="A543" s="1322" t="s">
        <v>1280</v>
      </c>
      <c r="B543" s="1322"/>
      <c r="C543" s="1322"/>
      <c r="D543" s="1322"/>
      <c r="E543" s="1322"/>
    </row>
    <row r="544" spans="1:5" ht="85.5" customHeight="1" x14ac:dyDescent="0.3">
      <c r="A544" s="1322" t="s">
        <v>1281</v>
      </c>
      <c r="B544" s="1322"/>
      <c r="C544" s="1322"/>
      <c r="D544" s="1322"/>
      <c r="E544" s="1322"/>
    </row>
    <row r="545" spans="1:8" ht="59.25" customHeight="1" x14ac:dyDescent="0.3">
      <c r="A545" s="1322" t="s">
        <v>1282</v>
      </c>
      <c r="B545" s="1322"/>
      <c r="C545" s="1322"/>
      <c r="D545" s="1322"/>
      <c r="E545" s="1322"/>
    </row>
    <row r="546" spans="1:8" ht="46.5" customHeight="1" x14ac:dyDescent="0.3">
      <c r="A546" s="1322" t="s">
        <v>1283</v>
      </c>
      <c r="B546" s="1322"/>
      <c r="C546" s="1322"/>
      <c r="D546" s="1322"/>
      <c r="E546" s="1322"/>
    </row>
    <row r="547" spans="1:8" ht="39" customHeight="1" x14ac:dyDescent="0.3">
      <c r="A547" s="1322" t="s">
        <v>1284</v>
      </c>
      <c r="B547" s="1322"/>
      <c r="C547" s="1322"/>
      <c r="D547" s="1322"/>
      <c r="E547" s="1322"/>
    </row>
    <row r="548" spans="1:8" ht="40.5" customHeight="1" x14ac:dyDescent="0.3">
      <c r="A548" s="1322" t="s">
        <v>1285</v>
      </c>
      <c r="B548" s="1322"/>
      <c r="C548" s="1322"/>
      <c r="D548" s="1322"/>
      <c r="E548" s="1322"/>
    </row>
    <row r="549" spans="1:8" ht="69" customHeight="1" x14ac:dyDescent="0.3">
      <c r="A549" s="1322" t="s">
        <v>1286</v>
      </c>
      <c r="B549" s="1322"/>
      <c r="C549" s="1322"/>
      <c r="D549" s="1322"/>
      <c r="E549" s="1322"/>
    </row>
    <row r="550" spans="1:8" ht="17.25" customHeight="1" x14ac:dyDescent="0.3">
      <c r="A550" s="602"/>
      <c r="B550" s="601"/>
      <c r="C550" s="601"/>
      <c r="D550" s="598"/>
      <c r="E550" s="598"/>
    </row>
    <row r="551" spans="1:8" ht="78" x14ac:dyDescent="0.3">
      <c r="A551" s="242"/>
      <c r="B551" s="244" t="s">
        <v>2795</v>
      </c>
      <c r="C551" s="731" t="s">
        <v>2869</v>
      </c>
      <c r="D551" s="82"/>
      <c r="E551" s="821"/>
      <c r="F551" s="596"/>
    </row>
    <row r="552" spans="1:8" ht="15.6" x14ac:dyDescent="0.3">
      <c r="A552" s="242"/>
      <c r="B552" s="243" t="s">
        <v>32</v>
      </c>
      <c r="C552" s="985" t="s">
        <v>781</v>
      </c>
      <c r="D552" s="82"/>
      <c r="E552" s="985" t="s">
        <v>31</v>
      </c>
      <c r="H552" s="596"/>
    </row>
    <row r="553" spans="1:8" ht="15.6" x14ac:dyDescent="0.3">
      <c r="A553" s="242"/>
      <c r="B553" s="243"/>
      <c r="C553" s="82"/>
      <c r="D553" s="82"/>
      <c r="E553" s="82"/>
      <c r="F553" s="118"/>
    </row>
    <row r="554" spans="1:8" ht="165.75" customHeight="1" x14ac:dyDescent="0.3">
      <c r="A554" s="242"/>
      <c r="B554" s="986" t="s">
        <v>647</v>
      </c>
      <c r="C554" s="987" t="s">
        <v>2793</v>
      </c>
      <c r="D554" s="731" t="s">
        <v>2792</v>
      </c>
      <c r="E554" s="988"/>
      <c r="F554" s="596"/>
    </row>
    <row r="555" spans="1:8" ht="15.6" x14ac:dyDescent="0.3">
      <c r="A555" s="242"/>
      <c r="B555" s="243"/>
      <c r="C555" s="989" t="s">
        <v>34</v>
      </c>
      <c r="D555" s="984" t="s">
        <v>648</v>
      </c>
      <c r="E555" s="990" t="s">
        <v>93</v>
      </c>
      <c r="F555" s="596" t="s">
        <v>780</v>
      </c>
    </row>
    <row r="556" spans="1:8" ht="15.6" x14ac:dyDescent="0.3">
      <c r="A556" s="242"/>
      <c r="B556" s="243"/>
      <c r="C556" s="82"/>
      <c r="D556" s="82"/>
      <c r="E556" s="82"/>
      <c r="F556" s="118"/>
    </row>
    <row r="557" spans="1:8" ht="15.6" x14ac:dyDescent="0.3">
      <c r="A557" s="242"/>
      <c r="B557" s="243"/>
      <c r="C557" s="991" t="s">
        <v>2791</v>
      </c>
      <c r="D557" s="82"/>
      <c r="E557" s="992">
        <v>44586</v>
      </c>
      <c r="F557" s="599"/>
    </row>
    <row r="558" spans="1:8" ht="48.75" customHeight="1" x14ac:dyDescent="0.3">
      <c r="A558" s="242"/>
      <c r="B558" s="243"/>
      <c r="C558" s="993" t="s">
        <v>86</v>
      </c>
      <c r="D558" s="244"/>
      <c r="E558" s="994" t="s">
        <v>40</v>
      </c>
      <c r="G558" s="597"/>
    </row>
    <row r="560" spans="1:8" ht="21" x14ac:dyDescent="0.4">
      <c r="C560" s="1015" t="s">
        <v>3302</v>
      </c>
    </row>
  </sheetData>
  <mergeCells count="518">
    <mergeCell ref="A37:A38"/>
    <mergeCell ref="C37:C38"/>
    <mergeCell ref="D37:D38"/>
    <mergeCell ref="A39:A40"/>
    <mergeCell ref="C39:C40"/>
    <mergeCell ref="D33:D34"/>
    <mergeCell ref="B258:B259"/>
    <mergeCell ref="A258:A259"/>
    <mergeCell ref="A228:A229"/>
    <mergeCell ref="C224:C225"/>
    <mergeCell ref="D224:D225"/>
    <mergeCell ref="C226:C227"/>
    <mergeCell ref="D226:D227"/>
    <mergeCell ref="C244:C246"/>
    <mergeCell ref="D244:D246"/>
    <mergeCell ref="A244:A246"/>
    <mergeCell ref="A233:A234"/>
    <mergeCell ref="A230:A232"/>
    <mergeCell ref="A226:A227"/>
    <mergeCell ref="A222:A223"/>
    <mergeCell ref="C230:C232"/>
    <mergeCell ref="D230:D232"/>
    <mergeCell ref="C233:C234"/>
    <mergeCell ref="D233:D234"/>
    <mergeCell ref="A29:A30"/>
    <mergeCell ref="C29:C30"/>
    <mergeCell ref="D39:D40"/>
    <mergeCell ref="A31:E31"/>
    <mergeCell ref="D9:D10"/>
    <mergeCell ref="A21:A22"/>
    <mergeCell ref="C21:C22"/>
    <mergeCell ref="D21:D22"/>
    <mergeCell ref="A15:A16"/>
    <mergeCell ref="C15:C16"/>
    <mergeCell ref="A17:A18"/>
    <mergeCell ref="C13:C14"/>
    <mergeCell ref="D13:D14"/>
    <mergeCell ref="D23:D24"/>
    <mergeCell ref="D29:D30"/>
    <mergeCell ref="D27:D28"/>
    <mergeCell ref="D17:D18"/>
    <mergeCell ref="D15:D16"/>
    <mergeCell ref="A27:A28"/>
    <mergeCell ref="C27:C28"/>
    <mergeCell ref="B32:B43"/>
    <mergeCell ref="A33:A34"/>
    <mergeCell ref="C33:C34"/>
    <mergeCell ref="D35:D36"/>
    <mergeCell ref="A48:A49"/>
    <mergeCell ref="C48:C49"/>
    <mergeCell ref="D25:D26"/>
    <mergeCell ref="A2:E2"/>
    <mergeCell ref="A4:E4"/>
    <mergeCell ref="A6:E6"/>
    <mergeCell ref="A7:A8"/>
    <mergeCell ref="B7:B30"/>
    <mergeCell ref="C7:C8"/>
    <mergeCell ref="A11:A12"/>
    <mergeCell ref="C17:C18"/>
    <mergeCell ref="D7:D8"/>
    <mergeCell ref="A9:A10"/>
    <mergeCell ref="C9:C10"/>
    <mergeCell ref="A19:A20"/>
    <mergeCell ref="C19:C20"/>
    <mergeCell ref="D19:D20"/>
    <mergeCell ref="C11:C12"/>
    <mergeCell ref="D11:D12"/>
    <mergeCell ref="A13:A14"/>
    <mergeCell ref="A23:A24"/>
    <mergeCell ref="C23:C24"/>
    <mergeCell ref="A25:A26"/>
    <mergeCell ref="C25:C26"/>
    <mergeCell ref="E48:E49"/>
    <mergeCell ref="A50:A51"/>
    <mergeCell ref="C50:C51"/>
    <mergeCell ref="D50:D51"/>
    <mergeCell ref="D48:D49"/>
    <mergeCell ref="A35:A36"/>
    <mergeCell ref="C35:C36"/>
    <mergeCell ref="A52:A53"/>
    <mergeCell ref="C52:C53"/>
    <mergeCell ref="D52:D53"/>
    <mergeCell ref="A41:A42"/>
    <mergeCell ref="C41:C42"/>
    <mergeCell ref="D41:D42"/>
    <mergeCell ref="A44:E44"/>
    <mergeCell ref="B45:B74"/>
    <mergeCell ref="C56:C57"/>
    <mergeCell ref="D56:D57"/>
    <mergeCell ref="A58:A59"/>
    <mergeCell ref="C58:C59"/>
    <mergeCell ref="D58:D59"/>
    <mergeCell ref="A54:A55"/>
    <mergeCell ref="C54:C55"/>
    <mergeCell ref="D54:D55"/>
    <mergeCell ref="A56:A57"/>
    <mergeCell ref="B101:B118"/>
    <mergeCell ref="A85:A87"/>
    <mergeCell ref="C85:C87"/>
    <mergeCell ref="D85:D87"/>
    <mergeCell ref="E85:E87"/>
    <mergeCell ref="A75:E75"/>
    <mergeCell ref="B76:B89"/>
    <mergeCell ref="A77:A79"/>
    <mergeCell ref="E88:E89"/>
    <mergeCell ref="D80:D82"/>
    <mergeCell ref="E80:E82"/>
    <mergeCell ref="A83:A84"/>
    <mergeCell ref="C83:C84"/>
    <mergeCell ref="D83:D84"/>
    <mergeCell ref="E83:E84"/>
    <mergeCell ref="A127:A128"/>
    <mergeCell ref="A90:E90"/>
    <mergeCell ref="A88:A89"/>
    <mergeCell ref="C88:C89"/>
    <mergeCell ref="C77:C79"/>
    <mergeCell ref="D77:D79"/>
    <mergeCell ref="E77:E79"/>
    <mergeCell ref="A80:A82"/>
    <mergeCell ref="C80:C82"/>
    <mergeCell ref="A119:E119"/>
    <mergeCell ref="C92:C93"/>
    <mergeCell ref="D92:D93"/>
    <mergeCell ref="A94:A95"/>
    <mergeCell ref="C94:C95"/>
    <mergeCell ref="D94:D95"/>
    <mergeCell ref="A96:A97"/>
    <mergeCell ref="C96:C97"/>
    <mergeCell ref="D96:D97"/>
    <mergeCell ref="B91:B99"/>
    <mergeCell ref="D88:D89"/>
    <mergeCell ref="A98:A99"/>
    <mergeCell ref="C98:C99"/>
    <mergeCell ref="D98:D99"/>
    <mergeCell ref="A100:E100"/>
    <mergeCell ref="D150:D152"/>
    <mergeCell ref="E150:E152"/>
    <mergeCell ref="D137:D138"/>
    <mergeCell ref="E137:E138"/>
    <mergeCell ref="A140:A143"/>
    <mergeCell ref="C140:C143"/>
    <mergeCell ref="D140:D143"/>
    <mergeCell ref="E140:E143"/>
    <mergeCell ref="A92:A93"/>
    <mergeCell ref="C127:C128"/>
    <mergeCell ref="D127:D128"/>
    <mergeCell ref="A129:A130"/>
    <mergeCell ref="C129:C130"/>
    <mergeCell ref="D129:D130"/>
    <mergeCell ref="D121:D122"/>
    <mergeCell ref="A123:A124"/>
    <mergeCell ref="C123:C124"/>
    <mergeCell ref="D123:D124"/>
    <mergeCell ref="A125:A126"/>
    <mergeCell ref="C125:C126"/>
    <mergeCell ref="D125:D126"/>
    <mergeCell ref="B120:B133"/>
    <mergeCell ref="A121:A122"/>
    <mergeCell ref="C121:C122"/>
    <mergeCell ref="A164:E164"/>
    <mergeCell ref="B165:B189"/>
    <mergeCell ref="A131:A133"/>
    <mergeCell ref="C131:C133"/>
    <mergeCell ref="D131:D133"/>
    <mergeCell ref="E132:E133"/>
    <mergeCell ref="A134:E134"/>
    <mergeCell ref="B135:B163"/>
    <mergeCell ref="A137:A138"/>
    <mergeCell ref="C137:C138"/>
    <mergeCell ref="A159:A160"/>
    <mergeCell ref="C159:C160"/>
    <mergeCell ref="D159:D160"/>
    <mergeCell ref="E159:E160"/>
    <mergeCell ref="A162:A163"/>
    <mergeCell ref="C162:C163"/>
    <mergeCell ref="D162:D163"/>
    <mergeCell ref="E162:E163"/>
    <mergeCell ref="A147:A148"/>
    <mergeCell ref="C147:C148"/>
    <mergeCell ref="D147:D148"/>
    <mergeCell ref="E147:E148"/>
    <mergeCell ref="A150:A152"/>
    <mergeCell ref="C150:C152"/>
    <mergeCell ref="A190:E190"/>
    <mergeCell ref="B191:B214"/>
    <mergeCell ref="A194:A195"/>
    <mergeCell ref="C194:C195"/>
    <mergeCell ref="D194:D195"/>
    <mergeCell ref="A202:A203"/>
    <mergeCell ref="C202:C203"/>
    <mergeCell ref="D202:D203"/>
    <mergeCell ref="A204:A205"/>
    <mergeCell ref="C204:C205"/>
    <mergeCell ref="D204:D205"/>
    <mergeCell ref="A206:A207"/>
    <mergeCell ref="C206:C207"/>
    <mergeCell ref="D200:D201"/>
    <mergeCell ref="A213:A214"/>
    <mergeCell ref="C213:C214"/>
    <mergeCell ref="A208:A209"/>
    <mergeCell ref="C208:C209"/>
    <mergeCell ref="A196:A197"/>
    <mergeCell ref="C196:C197"/>
    <mergeCell ref="A198:A199"/>
    <mergeCell ref="C198:C199"/>
    <mergeCell ref="A200:A201"/>
    <mergeCell ref="C200:C201"/>
    <mergeCell ref="A210:A211"/>
    <mergeCell ref="C210:C211"/>
    <mergeCell ref="C220:C221"/>
    <mergeCell ref="D220:D221"/>
    <mergeCell ref="E220:E221"/>
    <mergeCell ref="C222:C223"/>
    <mergeCell ref="C275:C276"/>
    <mergeCell ref="D275:D276"/>
    <mergeCell ref="E275:E276"/>
    <mergeCell ref="E224:E225"/>
    <mergeCell ref="E226:E227"/>
    <mergeCell ref="E233:E234"/>
    <mergeCell ref="C228:C229"/>
    <mergeCell ref="D228:D229"/>
    <mergeCell ref="E228:E229"/>
    <mergeCell ref="D222:D223"/>
    <mergeCell ref="E222:E223"/>
    <mergeCell ref="D213:D214"/>
    <mergeCell ref="A215:E215"/>
    <mergeCell ref="B216:B246"/>
    <mergeCell ref="A247:E247"/>
    <mergeCell ref="B263:B273"/>
    <mergeCell ref="A274:E274"/>
    <mergeCell ref="A262:E262"/>
    <mergeCell ref="E296:E298"/>
    <mergeCell ref="D281:D282"/>
    <mergeCell ref="E281:E282"/>
    <mergeCell ref="A283:A284"/>
    <mergeCell ref="C283:C284"/>
    <mergeCell ref="D283:D284"/>
    <mergeCell ref="E283:E284"/>
    <mergeCell ref="A287:A288"/>
    <mergeCell ref="A289:A290"/>
    <mergeCell ref="C289:C290"/>
    <mergeCell ref="D289:D290"/>
    <mergeCell ref="E289:E290"/>
    <mergeCell ref="A292:A293"/>
    <mergeCell ref="C292:C293"/>
    <mergeCell ref="C287:C288"/>
    <mergeCell ref="D287:D288"/>
    <mergeCell ref="E287:E288"/>
    <mergeCell ref="C281:C282"/>
    <mergeCell ref="A281:A282"/>
    <mergeCell ref="A285:A286"/>
    <mergeCell ref="C285:C286"/>
    <mergeCell ref="D285:D286"/>
    <mergeCell ref="E285:E286"/>
    <mergeCell ref="A296:A298"/>
    <mergeCell ref="D292:D293"/>
    <mergeCell ref="E292:E293"/>
    <mergeCell ref="B275:B321"/>
    <mergeCell ref="A275:A276"/>
    <mergeCell ref="A294:A295"/>
    <mergeCell ref="C294:C295"/>
    <mergeCell ref="D294:D295"/>
    <mergeCell ref="E294:E295"/>
    <mergeCell ref="A305:A307"/>
    <mergeCell ref="C305:C307"/>
    <mergeCell ref="E308:E309"/>
    <mergeCell ref="A299:A301"/>
    <mergeCell ref="C299:C301"/>
    <mergeCell ref="D299:D301"/>
    <mergeCell ref="C296:C298"/>
    <mergeCell ref="D296:D298"/>
    <mergeCell ref="E320:E321"/>
    <mergeCell ref="E299:E301"/>
    <mergeCell ref="A303:A304"/>
    <mergeCell ref="C303:C304"/>
    <mergeCell ref="D303:D304"/>
    <mergeCell ref="E303:E304"/>
    <mergeCell ref="E305:E307"/>
    <mergeCell ref="D305:D307"/>
    <mergeCell ref="A322:E322"/>
    <mergeCell ref="B323:B335"/>
    <mergeCell ref="C308:C309"/>
    <mergeCell ref="D308:D309"/>
    <mergeCell ref="E310:E312"/>
    <mergeCell ref="A315:A316"/>
    <mergeCell ref="C315:C316"/>
    <mergeCell ref="D315:D316"/>
    <mergeCell ref="E315:E316"/>
    <mergeCell ref="A310:A312"/>
    <mergeCell ref="A320:A321"/>
    <mergeCell ref="C320:C321"/>
    <mergeCell ref="D320:D321"/>
    <mergeCell ref="A318:A319"/>
    <mergeCell ref="C310:C312"/>
    <mergeCell ref="D310:D312"/>
    <mergeCell ref="A308:A309"/>
    <mergeCell ref="C338:C339"/>
    <mergeCell ref="D338:D339"/>
    <mergeCell ref="A340:A341"/>
    <mergeCell ref="C340:C341"/>
    <mergeCell ref="D340:D341"/>
    <mergeCell ref="A324:A325"/>
    <mergeCell ref="C324:C325"/>
    <mergeCell ref="D324:D325"/>
    <mergeCell ref="A328:A331"/>
    <mergeCell ref="C328:C331"/>
    <mergeCell ref="D328:D331"/>
    <mergeCell ref="A326:A327"/>
    <mergeCell ref="C326:C327"/>
    <mergeCell ref="D326:D327"/>
    <mergeCell ref="D342:D343"/>
    <mergeCell ref="A352:A353"/>
    <mergeCell ref="C352:C353"/>
    <mergeCell ref="D352:D353"/>
    <mergeCell ref="A354:A355"/>
    <mergeCell ref="C354:C355"/>
    <mergeCell ref="C344:C345"/>
    <mergeCell ref="D344:D345"/>
    <mergeCell ref="A350:A351"/>
    <mergeCell ref="C350:C351"/>
    <mergeCell ref="D350:D351"/>
    <mergeCell ref="C348:C349"/>
    <mergeCell ref="D348:D349"/>
    <mergeCell ref="A346:A347"/>
    <mergeCell ref="C346:C347"/>
    <mergeCell ref="D346:D347"/>
    <mergeCell ref="A360:A361"/>
    <mergeCell ref="C360:C361"/>
    <mergeCell ref="D360:D361"/>
    <mergeCell ref="A342:A343"/>
    <mergeCell ref="C342:C343"/>
    <mergeCell ref="E329:E331"/>
    <mergeCell ref="A334:A335"/>
    <mergeCell ref="C334:C335"/>
    <mergeCell ref="D334:D335"/>
    <mergeCell ref="A336:E336"/>
    <mergeCell ref="B337:B386"/>
    <mergeCell ref="A338:A339"/>
    <mergeCell ref="A344:A345"/>
    <mergeCell ref="A362:A363"/>
    <mergeCell ref="C362:C363"/>
    <mergeCell ref="D362:D363"/>
    <mergeCell ref="A356:A357"/>
    <mergeCell ref="C356:C357"/>
    <mergeCell ref="D356:D357"/>
    <mergeCell ref="A358:A359"/>
    <mergeCell ref="C358:C359"/>
    <mergeCell ref="D358:D359"/>
    <mergeCell ref="D354:D355"/>
    <mergeCell ref="A348:A349"/>
    <mergeCell ref="A385:A386"/>
    <mergeCell ref="C385:C386"/>
    <mergeCell ref="D385:D386"/>
    <mergeCell ref="A364:A365"/>
    <mergeCell ref="C364:C365"/>
    <mergeCell ref="D364:D365"/>
    <mergeCell ref="A366:A367"/>
    <mergeCell ref="C366:C367"/>
    <mergeCell ref="D366:D367"/>
    <mergeCell ref="A368:A369"/>
    <mergeCell ref="A374:A375"/>
    <mergeCell ref="C374:C375"/>
    <mergeCell ref="D374:D375"/>
    <mergeCell ref="A379:A380"/>
    <mergeCell ref="C379:C380"/>
    <mergeCell ref="D379:D380"/>
    <mergeCell ref="C368:C369"/>
    <mergeCell ref="D368:D369"/>
    <mergeCell ref="A370:A371"/>
    <mergeCell ref="C370:C371"/>
    <mergeCell ref="D370:D371"/>
    <mergeCell ref="A372:A373"/>
    <mergeCell ref="C372:C373"/>
    <mergeCell ref="D372:D373"/>
    <mergeCell ref="A387:E387"/>
    <mergeCell ref="B388:B403"/>
    <mergeCell ref="A389:A390"/>
    <mergeCell ref="C389:C390"/>
    <mergeCell ref="D389:D390"/>
    <mergeCell ref="E389:E390"/>
    <mergeCell ref="A397:A398"/>
    <mergeCell ref="C397:C398"/>
    <mergeCell ref="D397:D398"/>
    <mergeCell ref="E397:E398"/>
    <mergeCell ref="A392:A394"/>
    <mergeCell ref="C392:C394"/>
    <mergeCell ref="D392:D394"/>
    <mergeCell ref="E392:E394"/>
    <mergeCell ref="A395:A396"/>
    <mergeCell ref="C395:C396"/>
    <mergeCell ref="D395:D396"/>
    <mergeCell ref="E395:E396"/>
    <mergeCell ref="A399:A401"/>
    <mergeCell ref="C399:C401"/>
    <mergeCell ref="D399:D401"/>
    <mergeCell ref="E399:E401"/>
    <mergeCell ref="C407:C408"/>
    <mergeCell ref="D407:D408"/>
    <mergeCell ref="A410:A411"/>
    <mergeCell ref="C410:C411"/>
    <mergeCell ref="D410:D411"/>
    <mergeCell ref="A420:A421"/>
    <mergeCell ref="C420:C421"/>
    <mergeCell ref="D420:D421"/>
    <mergeCell ref="A404:E404"/>
    <mergeCell ref="B405:B435"/>
    <mergeCell ref="A428:A429"/>
    <mergeCell ref="C428:C429"/>
    <mergeCell ref="D428:D429"/>
    <mergeCell ref="A407:A408"/>
    <mergeCell ref="A412:A413"/>
    <mergeCell ref="C412:C413"/>
    <mergeCell ref="D412:D413"/>
    <mergeCell ref="A418:A419"/>
    <mergeCell ref="C418:C419"/>
    <mergeCell ref="D418:D419"/>
    <mergeCell ref="A430:A431"/>
    <mergeCell ref="C430:C431"/>
    <mergeCell ref="D430:D431"/>
    <mergeCell ref="A432:A433"/>
    <mergeCell ref="C432:C433"/>
    <mergeCell ref="D432:D433"/>
    <mergeCell ref="A422:A423"/>
    <mergeCell ref="C422:C423"/>
    <mergeCell ref="D422:D423"/>
    <mergeCell ref="A426:A427"/>
    <mergeCell ref="C426:C427"/>
    <mergeCell ref="D426:D427"/>
    <mergeCell ref="A434:A435"/>
    <mergeCell ref="C434:C435"/>
    <mergeCell ref="D434:D435"/>
    <mergeCell ref="A471:E471"/>
    <mergeCell ref="C463:C464"/>
    <mergeCell ref="D463:D464"/>
    <mergeCell ref="A465:A466"/>
    <mergeCell ref="C465:C466"/>
    <mergeCell ref="D465:D466"/>
    <mergeCell ref="B451:B470"/>
    <mergeCell ref="A463:A464"/>
    <mergeCell ref="A436:E436"/>
    <mergeCell ref="B437:B449"/>
    <mergeCell ref="A441:A442"/>
    <mergeCell ref="C441:C442"/>
    <mergeCell ref="D441:D442"/>
    <mergeCell ref="E441:E442"/>
    <mergeCell ref="A459:A460"/>
    <mergeCell ref="C459:C460"/>
    <mergeCell ref="D459:D460"/>
    <mergeCell ref="A461:A462"/>
    <mergeCell ref="C461:C462"/>
    <mergeCell ref="D461:D462"/>
    <mergeCell ref="A452:A456"/>
    <mergeCell ref="A467:A468"/>
    <mergeCell ref="C467:C468"/>
    <mergeCell ref="D467:D468"/>
    <mergeCell ref="A444:A445"/>
    <mergeCell ref="C444:C445"/>
    <mergeCell ref="D444:D445"/>
    <mergeCell ref="E444:E445"/>
    <mergeCell ref="A450:E450"/>
    <mergeCell ref="A469:A470"/>
    <mergeCell ref="C469:C470"/>
    <mergeCell ref="D469:D470"/>
    <mergeCell ref="C452:C456"/>
    <mergeCell ref="D452:D456"/>
    <mergeCell ref="E452:E453"/>
    <mergeCell ref="E454:E455"/>
    <mergeCell ref="A457:A458"/>
    <mergeCell ref="C457:C458"/>
    <mergeCell ref="D457:D458"/>
    <mergeCell ref="D479:D480"/>
    <mergeCell ref="A481:A483"/>
    <mergeCell ref="C481:C483"/>
    <mergeCell ref="D481:D483"/>
    <mergeCell ref="C495:C496"/>
    <mergeCell ref="D495:D496"/>
    <mergeCell ref="A499:E499"/>
    <mergeCell ref="B472:B496"/>
    <mergeCell ref="A479:A480"/>
    <mergeCell ref="C479:C480"/>
    <mergeCell ref="A489:A490"/>
    <mergeCell ref="C484:C485"/>
    <mergeCell ref="D484:D485"/>
    <mergeCell ref="A486:A488"/>
    <mergeCell ref="C486:C488"/>
    <mergeCell ref="D486:D488"/>
    <mergeCell ref="C489:C490"/>
    <mergeCell ref="D489:D490"/>
    <mergeCell ref="C493:C494"/>
    <mergeCell ref="E482:E483"/>
    <mergeCell ref="A484:A485"/>
    <mergeCell ref="D493:D494"/>
    <mergeCell ref="A495:A496"/>
    <mergeCell ref="A493:A494"/>
    <mergeCell ref="A549:E54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45:E545"/>
    <mergeCell ref="A546:E546"/>
    <mergeCell ref="A547:E547"/>
    <mergeCell ref="A548:E548"/>
    <mergeCell ref="B509:B534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</mergeCells>
  <hyperlinks>
    <hyperlink ref="C560" r:id="rId1" xr:uid="{00000000-0004-0000-0B00-000000000000}"/>
  </hyperlinks>
  <pageMargins left="0.39370078740157483" right="0.43307086614173229" top="0.78740157480314965" bottom="0.35433070866141736" header="0.31496062992125984" footer="0.31496062992125984"/>
  <pageSetup paperSize="9" scale="85" fitToHeight="0" orientation="landscape" r:id="rId2"/>
  <rowBreaks count="36" manualBreakCount="36">
    <brk id="10" max="16383" man="1"/>
    <brk id="28" max="16383" man="1"/>
    <brk id="43" max="16383" man="1"/>
    <brk id="74" max="16383" man="1"/>
    <brk id="89" max="16383" man="1"/>
    <brk id="104" max="16383" man="1"/>
    <brk id="114" max="16383" man="1"/>
    <brk id="130" max="16383" man="1"/>
    <brk id="145" max="16383" man="1"/>
    <brk id="156" max="16383" man="1"/>
    <brk id="170" max="16383" man="1"/>
    <brk id="178" max="16383" man="1"/>
    <brk id="185" max="16383" man="1"/>
    <brk id="189" max="16383" man="1"/>
    <brk id="201" max="16383" man="1"/>
    <brk id="214" max="16383" man="1"/>
    <brk id="225" max="16383" man="1"/>
    <brk id="243" max="16383" man="1"/>
    <brk id="265" max="16383" man="1"/>
    <brk id="273" max="16383" man="1"/>
    <brk id="286" max="16383" man="1"/>
    <brk id="301" max="16383" man="1"/>
    <brk id="314" max="16383" man="1"/>
    <brk id="335" max="16383" man="1"/>
    <brk id="351" max="16383" man="1"/>
    <brk id="369" max="16383" man="1"/>
    <brk id="386" max="16383" man="1"/>
    <brk id="403" max="16383" man="1"/>
    <brk id="429" max="16383" man="1"/>
    <brk id="440" max="16383" man="1"/>
    <brk id="449" max="16383" man="1"/>
    <brk id="470" max="16383" man="1"/>
    <brk id="506" max="16383" man="1"/>
    <brk id="516" max="16383" man="1"/>
    <brk id="535" max="16383" man="1"/>
    <brk id="545" max="16383" man="1"/>
  </rowBreaks>
  <colBreaks count="1" manualBreakCount="1">
    <brk id="5" max="5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G152"/>
  <sheetViews>
    <sheetView view="pageBreakPreview" topLeftCell="A137" zoomScale="80" zoomScaleNormal="60" zoomScaleSheetLayoutView="80" workbookViewId="0">
      <selection activeCell="D152" sqref="D152"/>
    </sheetView>
  </sheetViews>
  <sheetFormatPr defaultColWidth="9.109375" defaultRowHeight="14.4" x14ac:dyDescent="0.3"/>
  <cols>
    <col min="1" max="1" width="9.109375" style="75"/>
    <col min="2" max="2" width="44.88671875" style="75" customWidth="1"/>
    <col min="3" max="3" width="46.44140625" style="75" customWidth="1"/>
    <col min="4" max="4" width="30.5546875" style="75" customWidth="1"/>
    <col min="5" max="5" width="52.33203125" style="75" customWidth="1"/>
    <col min="6" max="6" width="16.5546875" style="75" customWidth="1"/>
    <col min="7" max="16384" width="9.109375" style="75"/>
  </cols>
  <sheetData>
    <row r="2" spans="1:6" ht="15.6" x14ac:dyDescent="0.3">
      <c r="F2" s="76" t="s">
        <v>1689</v>
      </c>
    </row>
    <row r="3" spans="1:6" ht="33.75" customHeight="1" thickBot="1" x14ac:dyDescent="0.35">
      <c r="A3" s="1418" t="s">
        <v>1690</v>
      </c>
      <c r="B3" s="1418"/>
      <c r="C3" s="1418"/>
      <c r="D3" s="1418"/>
      <c r="E3" s="1418"/>
      <c r="F3" s="1418"/>
    </row>
    <row r="4" spans="1:6" ht="84.75" customHeight="1" thickBot="1" x14ac:dyDescent="0.35">
      <c r="A4" s="550" t="s">
        <v>1691</v>
      </c>
      <c r="B4" s="532" t="s">
        <v>1692</v>
      </c>
      <c r="C4" s="532" t="s">
        <v>1693</v>
      </c>
      <c r="D4" s="532" t="s">
        <v>2</v>
      </c>
      <c r="E4" s="532" t="s">
        <v>1694</v>
      </c>
      <c r="F4" s="532" t="s">
        <v>1695</v>
      </c>
    </row>
    <row r="5" spans="1:6" ht="15.6" x14ac:dyDescent="0.3">
      <c r="A5" s="1422" t="s">
        <v>403</v>
      </c>
      <c r="B5" s="1423"/>
      <c r="C5" s="1423"/>
      <c r="D5" s="1423"/>
      <c r="E5" s="1423"/>
      <c r="F5" s="1424"/>
    </row>
    <row r="6" spans="1:6" ht="84.75" customHeight="1" x14ac:dyDescent="0.3">
      <c r="A6" s="513" t="s">
        <v>1134</v>
      </c>
      <c r="B6" s="752" t="s">
        <v>664</v>
      </c>
      <c r="C6" s="752" t="s">
        <v>3172</v>
      </c>
      <c r="D6" s="752" t="s">
        <v>3299</v>
      </c>
      <c r="E6" s="752" t="s">
        <v>1881</v>
      </c>
      <c r="F6" s="513"/>
    </row>
    <row r="7" spans="1:6" ht="30.75" customHeight="1" x14ac:dyDescent="0.3">
      <c r="A7" s="1417" t="s">
        <v>120</v>
      </c>
      <c r="B7" s="1417"/>
      <c r="C7" s="1417"/>
      <c r="D7" s="1417"/>
      <c r="E7" s="1417"/>
      <c r="F7" s="1417"/>
    </row>
    <row r="8" spans="1:6" ht="126" x14ac:dyDescent="0.3">
      <c r="A8" s="97" t="s">
        <v>1134</v>
      </c>
      <c r="B8" s="514" t="s">
        <v>582</v>
      </c>
      <c r="C8" s="514" t="s">
        <v>1824</v>
      </c>
      <c r="D8" s="514" t="s">
        <v>3298</v>
      </c>
      <c r="E8" s="514" t="s">
        <v>3297</v>
      </c>
      <c r="F8" s="514"/>
    </row>
    <row r="9" spans="1:6" ht="90" x14ac:dyDescent="0.3">
      <c r="A9" s="97" t="s">
        <v>1135</v>
      </c>
      <c r="B9" s="514" t="s">
        <v>1882</v>
      </c>
      <c r="C9" s="514" t="s">
        <v>1825</v>
      </c>
      <c r="D9" s="514" t="s">
        <v>2074</v>
      </c>
      <c r="E9" s="514" t="s">
        <v>1826</v>
      </c>
      <c r="F9" s="514"/>
    </row>
    <row r="10" spans="1:6" ht="68.25" customHeight="1" x14ac:dyDescent="0.3">
      <c r="A10" s="97" t="s">
        <v>1136</v>
      </c>
      <c r="B10" s="514" t="s">
        <v>1696</v>
      </c>
      <c r="C10" s="514" t="s">
        <v>1827</v>
      </c>
      <c r="D10" s="514" t="s">
        <v>3296</v>
      </c>
      <c r="E10" s="751" t="s">
        <v>3295</v>
      </c>
      <c r="F10" s="514"/>
    </row>
    <row r="11" spans="1:6" ht="72" x14ac:dyDescent="0.3">
      <c r="A11" s="97" t="s">
        <v>1137</v>
      </c>
      <c r="B11" s="514" t="s">
        <v>2073</v>
      </c>
      <c r="C11" s="514" t="s">
        <v>1828</v>
      </c>
      <c r="D11" s="514" t="s">
        <v>3294</v>
      </c>
      <c r="E11" s="514" t="s">
        <v>1829</v>
      </c>
      <c r="F11" s="514"/>
    </row>
    <row r="12" spans="1:6" ht="108.6" thickBot="1" x14ac:dyDescent="0.35">
      <c r="A12" s="97" t="s">
        <v>1139</v>
      </c>
      <c r="B12" s="514" t="s">
        <v>1830</v>
      </c>
      <c r="C12" s="514" t="s">
        <v>1831</v>
      </c>
      <c r="D12" s="514" t="s">
        <v>3293</v>
      </c>
      <c r="E12" s="514" t="s">
        <v>3292</v>
      </c>
      <c r="F12" s="514" t="s">
        <v>3291</v>
      </c>
    </row>
    <row r="13" spans="1:6" ht="72.599999999999994" thickBot="1" x14ac:dyDescent="0.35">
      <c r="A13" s="97" t="s">
        <v>1140</v>
      </c>
      <c r="B13" s="514" t="s">
        <v>1697</v>
      </c>
      <c r="C13" s="514" t="s">
        <v>3283</v>
      </c>
      <c r="D13" s="514" t="s">
        <v>3290</v>
      </c>
      <c r="E13" s="514" t="s">
        <v>3289</v>
      </c>
      <c r="F13" s="1002"/>
    </row>
    <row r="14" spans="1:6" ht="72.599999999999994" thickBot="1" x14ac:dyDescent="0.35">
      <c r="A14" s="97" t="s">
        <v>1141</v>
      </c>
      <c r="B14" s="514" t="s">
        <v>1698</v>
      </c>
      <c r="C14" s="52" t="s">
        <v>3283</v>
      </c>
      <c r="D14" s="514" t="s">
        <v>2075</v>
      </c>
      <c r="E14" s="514" t="s">
        <v>3288</v>
      </c>
      <c r="F14" s="1002"/>
    </row>
    <row r="15" spans="1:6" ht="90" x14ac:dyDescent="0.3">
      <c r="A15" s="97" t="s">
        <v>1142</v>
      </c>
      <c r="B15" s="514" t="s">
        <v>1700</v>
      </c>
      <c r="C15" s="514" t="s">
        <v>3283</v>
      </c>
      <c r="D15" s="514" t="s">
        <v>3287</v>
      </c>
      <c r="E15" s="514" t="s">
        <v>3286</v>
      </c>
      <c r="F15" s="514"/>
    </row>
    <row r="16" spans="1:6" ht="54" x14ac:dyDescent="0.3">
      <c r="A16" s="97" t="s">
        <v>1833</v>
      </c>
      <c r="B16" s="514" t="s">
        <v>1701</v>
      </c>
      <c r="C16" s="514" t="s">
        <v>3283</v>
      </c>
      <c r="D16" s="514" t="s">
        <v>3285</v>
      </c>
      <c r="E16" s="514" t="s">
        <v>3284</v>
      </c>
      <c r="F16" s="514"/>
    </row>
    <row r="17" spans="1:6" ht="72" x14ac:dyDescent="0.3">
      <c r="A17" s="97" t="s">
        <v>1834</v>
      </c>
      <c r="B17" s="514" t="s">
        <v>1702</v>
      </c>
      <c r="C17" s="514" t="s">
        <v>3283</v>
      </c>
      <c r="D17" s="514" t="s">
        <v>2152</v>
      </c>
      <c r="E17" s="514" t="s">
        <v>3282</v>
      </c>
      <c r="F17" s="514"/>
    </row>
    <row r="18" spans="1:6" ht="48" customHeight="1" x14ac:dyDescent="0.3">
      <c r="A18" s="1417" t="s">
        <v>121</v>
      </c>
      <c r="B18" s="1417"/>
      <c r="C18" s="1417"/>
      <c r="D18" s="1417"/>
      <c r="E18" s="1417"/>
      <c r="F18" s="1417"/>
    </row>
    <row r="19" spans="1:6" ht="126" x14ac:dyDescent="0.3">
      <c r="A19" s="97" t="s">
        <v>1134</v>
      </c>
      <c r="B19" s="514" t="s">
        <v>593</v>
      </c>
      <c r="C19" s="514" t="s">
        <v>3166</v>
      </c>
      <c r="D19" s="514" t="s">
        <v>3281</v>
      </c>
      <c r="E19" s="514" t="s">
        <v>3280</v>
      </c>
      <c r="F19" s="514"/>
    </row>
    <row r="20" spans="1:6" ht="78" customHeight="1" x14ac:dyDescent="0.3">
      <c r="A20" s="97" t="s">
        <v>1135</v>
      </c>
      <c r="B20" s="514" t="s">
        <v>1703</v>
      </c>
      <c r="C20" s="514" t="s">
        <v>3273</v>
      </c>
      <c r="D20" s="514" t="s">
        <v>2134</v>
      </c>
      <c r="E20" s="514" t="s">
        <v>3279</v>
      </c>
      <c r="F20" s="514"/>
    </row>
    <row r="21" spans="1:6" ht="90.6" thickBot="1" x14ac:dyDescent="0.35">
      <c r="A21" s="97" t="s">
        <v>1136</v>
      </c>
      <c r="B21" s="514" t="s">
        <v>1704</v>
      </c>
      <c r="C21" s="514" t="s">
        <v>1840</v>
      </c>
      <c r="D21" s="514" t="s">
        <v>3278</v>
      </c>
      <c r="E21" s="514" t="s">
        <v>1155</v>
      </c>
      <c r="F21" s="514"/>
    </row>
    <row r="22" spans="1:6" ht="90.6" thickBot="1" x14ac:dyDescent="0.35">
      <c r="A22" s="515" t="s">
        <v>1137</v>
      </c>
      <c r="B22" s="1001" t="s">
        <v>3277</v>
      </c>
      <c r="C22" s="998" t="s">
        <v>3273</v>
      </c>
      <c r="D22" s="998" t="s">
        <v>3276</v>
      </c>
      <c r="E22" s="998" t="s">
        <v>3275</v>
      </c>
      <c r="F22" s="1000"/>
    </row>
    <row r="23" spans="1:6" ht="124.5" customHeight="1" thickBot="1" x14ac:dyDescent="0.35">
      <c r="A23" s="97" t="s">
        <v>1139</v>
      </c>
      <c r="B23" s="514" t="s">
        <v>1841</v>
      </c>
      <c r="C23" s="999" t="s">
        <v>3273</v>
      </c>
      <c r="D23" s="998" t="s">
        <v>3274</v>
      </c>
      <c r="E23" s="998" t="s">
        <v>259</v>
      </c>
      <c r="F23" s="514"/>
    </row>
    <row r="24" spans="1:6" ht="99.75" customHeight="1" x14ac:dyDescent="0.3">
      <c r="A24" s="97" t="s">
        <v>1140</v>
      </c>
      <c r="B24" s="514" t="s">
        <v>1842</v>
      </c>
      <c r="C24" s="840" t="s">
        <v>3273</v>
      </c>
      <c r="D24" s="840" t="s">
        <v>3272</v>
      </c>
      <c r="E24" s="842" t="s">
        <v>3271</v>
      </c>
      <c r="F24" s="514"/>
    </row>
    <row r="25" spans="1:6" ht="17.399999999999999" x14ac:dyDescent="0.3">
      <c r="A25" s="1417" t="s">
        <v>1772</v>
      </c>
      <c r="B25" s="1417"/>
      <c r="C25" s="1417"/>
      <c r="D25" s="1417"/>
      <c r="E25" s="1417"/>
      <c r="F25" s="1417"/>
    </row>
    <row r="26" spans="1:6" ht="126" x14ac:dyDescent="0.3">
      <c r="A26" s="97" t="s">
        <v>1134</v>
      </c>
      <c r="B26" s="514" t="s">
        <v>1899</v>
      </c>
      <c r="C26" s="514" t="s">
        <v>3166</v>
      </c>
      <c r="D26" s="514" t="s">
        <v>2135</v>
      </c>
      <c r="E26" s="514" t="s">
        <v>1900</v>
      </c>
      <c r="F26" s="514"/>
    </row>
    <row r="27" spans="1:6" ht="17.399999999999999" x14ac:dyDescent="0.3">
      <c r="A27" s="1417" t="s">
        <v>122</v>
      </c>
      <c r="B27" s="1417"/>
      <c r="C27" s="1417"/>
      <c r="D27" s="1417"/>
      <c r="E27" s="1417"/>
      <c r="F27" s="1417"/>
    </row>
    <row r="28" spans="1:6" ht="126" x14ac:dyDescent="0.3">
      <c r="A28" s="97" t="s">
        <v>1134</v>
      </c>
      <c r="B28" s="97" t="s">
        <v>655</v>
      </c>
      <c r="C28" s="751" t="s">
        <v>3166</v>
      </c>
      <c r="D28" s="997" t="s">
        <v>3270</v>
      </c>
      <c r="E28" s="751" t="s">
        <v>3269</v>
      </c>
      <c r="F28" s="816"/>
    </row>
    <row r="29" spans="1:6" ht="72" x14ac:dyDescent="0.3">
      <c r="A29" s="97" t="s">
        <v>1135</v>
      </c>
      <c r="B29" s="514" t="s">
        <v>1843</v>
      </c>
      <c r="C29" s="514" t="s">
        <v>1839</v>
      </c>
      <c r="D29" s="514" t="s">
        <v>3268</v>
      </c>
      <c r="E29" s="514" t="s">
        <v>1844</v>
      </c>
      <c r="F29" s="516"/>
    </row>
    <row r="30" spans="1:6" ht="72" x14ac:dyDescent="0.3">
      <c r="A30" s="97" t="s">
        <v>1136</v>
      </c>
      <c r="B30" s="514" t="s">
        <v>1845</v>
      </c>
      <c r="C30" s="514" t="s">
        <v>1839</v>
      </c>
      <c r="D30" s="514" t="s">
        <v>2076</v>
      </c>
      <c r="E30" s="514" t="s">
        <v>1883</v>
      </c>
      <c r="F30" s="516"/>
    </row>
    <row r="31" spans="1:6" ht="72" x14ac:dyDescent="0.3">
      <c r="A31" s="97" t="s">
        <v>1137</v>
      </c>
      <c r="B31" s="514" t="s">
        <v>1846</v>
      </c>
      <c r="C31" s="514" t="s">
        <v>1839</v>
      </c>
      <c r="D31" s="514" t="s">
        <v>3267</v>
      </c>
      <c r="E31" s="514" t="s">
        <v>1847</v>
      </c>
      <c r="F31" s="516"/>
    </row>
    <row r="32" spans="1:6" ht="72" x14ac:dyDescent="0.3">
      <c r="A32" s="97" t="s">
        <v>1139</v>
      </c>
      <c r="B32" s="514" t="s">
        <v>1848</v>
      </c>
      <c r="C32" s="514" t="s">
        <v>1839</v>
      </c>
      <c r="D32" s="514" t="s">
        <v>2077</v>
      </c>
      <c r="E32" s="514" t="s">
        <v>1884</v>
      </c>
      <c r="F32" s="516"/>
    </row>
    <row r="33" spans="1:6" ht="72" x14ac:dyDescent="0.3">
      <c r="A33" s="97" t="s">
        <v>1140</v>
      </c>
      <c r="B33" s="514" t="s">
        <v>1849</v>
      </c>
      <c r="C33" s="514" t="s">
        <v>1839</v>
      </c>
      <c r="D33" s="514" t="s">
        <v>3266</v>
      </c>
      <c r="E33" s="514" t="s">
        <v>1850</v>
      </c>
      <c r="F33" s="516"/>
    </row>
    <row r="34" spans="1:6" ht="17.399999999999999" x14ac:dyDescent="0.3">
      <c r="A34" s="1417" t="s">
        <v>123</v>
      </c>
      <c r="B34" s="1417"/>
      <c r="C34" s="1417"/>
      <c r="D34" s="1417"/>
      <c r="E34" s="1417"/>
      <c r="F34" s="1417"/>
    </row>
    <row r="35" spans="1:6" ht="166.5" customHeight="1" x14ac:dyDescent="0.3">
      <c r="A35" s="97" t="s">
        <v>1134</v>
      </c>
      <c r="B35" s="97" t="s">
        <v>656</v>
      </c>
      <c r="C35" s="751" t="s">
        <v>3166</v>
      </c>
      <c r="D35" s="996" t="s">
        <v>3265</v>
      </c>
      <c r="E35" s="751" t="s">
        <v>3264</v>
      </c>
      <c r="F35" s="97"/>
    </row>
    <row r="36" spans="1:6" ht="54" x14ac:dyDescent="0.3">
      <c r="A36" s="97" t="s">
        <v>1135</v>
      </c>
      <c r="B36" s="514" t="s">
        <v>1885</v>
      </c>
      <c r="C36" s="514" t="s">
        <v>1840</v>
      </c>
      <c r="D36" s="514" t="s">
        <v>2078</v>
      </c>
      <c r="E36" s="514" t="s">
        <v>2136</v>
      </c>
      <c r="F36" s="514"/>
    </row>
    <row r="37" spans="1:6" ht="72" x14ac:dyDescent="0.3">
      <c r="A37" s="97" t="s">
        <v>1136</v>
      </c>
      <c r="B37" s="514" t="s">
        <v>1706</v>
      </c>
      <c r="C37" s="514" t="s">
        <v>1840</v>
      </c>
      <c r="D37" s="514" t="s">
        <v>2079</v>
      </c>
      <c r="E37" s="514" t="s">
        <v>2137</v>
      </c>
      <c r="F37" s="514"/>
    </row>
    <row r="38" spans="1:6" ht="72" x14ac:dyDescent="0.3">
      <c r="A38" s="97" t="s">
        <v>1137</v>
      </c>
      <c r="B38" s="514" t="s">
        <v>3263</v>
      </c>
      <c r="C38" s="514" t="s">
        <v>1840</v>
      </c>
      <c r="D38" s="514" t="s">
        <v>2080</v>
      </c>
      <c r="E38" s="514" t="s">
        <v>2138</v>
      </c>
      <c r="F38" s="514"/>
    </row>
    <row r="39" spans="1:6" ht="54" x14ac:dyDescent="0.3">
      <c r="A39" s="97" t="s">
        <v>1139</v>
      </c>
      <c r="B39" s="514" t="s">
        <v>1851</v>
      </c>
      <c r="C39" s="514" t="s">
        <v>1840</v>
      </c>
      <c r="D39" s="514" t="s">
        <v>3262</v>
      </c>
      <c r="E39" s="514" t="s">
        <v>2139</v>
      </c>
      <c r="F39" s="514"/>
    </row>
    <row r="40" spans="1:6" ht="72" x14ac:dyDescent="0.3">
      <c r="A40" s="97" t="s">
        <v>1140</v>
      </c>
      <c r="B40" s="514" t="s">
        <v>1852</v>
      </c>
      <c r="C40" s="514" t="s">
        <v>1840</v>
      </c>
      <c r="D40" s="514" t="s">
        <v>2081</v>
      </c>
      <c r="E40" s="514" t="s">
        <v>2140</v>
      </c>
      <c r="F40" s="514"/>
    </row>
    <row r="41" spans="1:6" ht="66" customHeight="1" x14ac:dyDescent="0.3">
      <c r="A41" s="97" t="s">
        <v>1141</v>
      </c>
      <c r="B41" s="514" t="s">
        <v>1853</v>
      </c>
      <c r="C41" s="514" t="s">
        <v>1840</v>
      </c>
      <c r="D41" s="514" t="s">
        <v>2082</v>
      </c>
      <c r="E41" s="514" t="s">
        <v>2141</v>
      </c>
      <c r="F41" s="514"/>
    </row>
    <row r="42" spans="1:6" ht="72" x14ac:dyDescent="0.3">
      <c r="A42" s="97" t="s">
        <v>1142</v>
      </c>
      <c r="B42" s="514" t="s">
        <v>1854</v>
      </c>
      <c r="C42" s="514" t="s">
        <v>1840</v>
      </c>
      <c r="D42" s="514" t="s">
        <v>2083</v>
      </c>
      <c r="E42" s="514" t="s">
        <v>2142</v>
      </c>
      <c r="F42" s="514"/>
    </row>
    <row r="43" spans="1:6" ht="72" x14ac:dyDescent="0.3">
      <c r="A43" s="97" t="s">
        <v>1833</v>
      </c>
      <c r="B43" s="514" t="s">
        <v>1886</v>
      </c>
      <c r="C43" s="514" t="s">
        <v>1840</v>
      </c>
      <c r="D43" s="514" t="s">
        <v>1887</v>
      </c>
      <c r="E43" s="514" t="s">
        <v>2143</v>
      </c>
      <c r="F43" s="514"/>
    </row>
    <row r="44" spans="1:6" ht="36" x14ac:dyDescent="0.3">
      <c r="A44" s="97" t="s">
        <v>1834</v>
      </c>
      <c r="B44" s="514" t="s">
        <v>3261</v>
      </c>
      <c r="C44" s="514" t="s">
        <v>1840</v>
      </c>
      <c r="D44" s="514" t="s">
        <v>3260</v>
      </c>
      <c r="E44" s="514" t="s">
        <v>3259</v>
      </c>
      <c r="F44" s="514"/>
    </row>
    <row r="45" spans="1:6" ht="54" x14ac:dyDescent="0.3">
      <c r="A45" s="97" t="s">
        <v>1835</v>
      </c>
      <c r="B45" s="514" t="s">
        <v>1888</v>
      </c>
      <c r="C45" s="514" t="s">
        <v>1840</v>
      </c>
      <c r="D45" s="514" t="s">
        <v>1889</v>
      </c>
      <c r="E45" s="514" t="s">
        <v>3258</v>
      </c>
      <c r="F45" s="514"/>
    </row>
    <row r="46" spans="1:6" ht="31.5" customHeight="1" x14ac:dyDescent="0.3">
      <c r="A46" s="1417" t="s">
        <v>124</v>
      </c>
      <c r="B46" s="1417"/>
      <c r="C46" s="1417"/>
      <c r="D46" s="1417"/>
      <c r="E46" s="1417"/>
      <c r="F46" s="1417"/>
    </row>
    <row r="47" spans="1:6" ht="126" x14ac:dyDescent="0.3">
      <c r="A47" s="97" t="s">
        <v>1134</v>
      </c>
      <c r="B47" s="514" t="s">
        <v>603</v>
      </c>
      <c r="C47" s="514" t="s">
        <v>3166</v>
      </c>
      <c r="D47" s="514" t="s">
        <v>3257</v>
      </c>
      <c r="E47" s="514" t="s">
        <v>1855</v>
      </c>
      <c r="F47" s="514"/>
    </row>
    <row r="48" spans="1:6" ht="72" x14ac:dyDescent="0.3">
      <c r="A48" s="97" t="s">
        <v>1135</v>
      </c>
      <c r="B48" s="514" t="s">
        <v>1707</v>
      </c>
      <c r="C48" s="514" t="s">
        <v>3172</v>
      </c>
      <c r="D48" s="514" t="s">
        <v>2153</v>
      </c>
      <c r="E48" s="514" t="s">
        <v>1856</v>
      </c>
      <c r="F48" s="514"/>
    </row>
    <row r="49" spans="1:6" ht="17.399999999999999" x14ac:dyDescent="0.3">
      <c r="A49" s="1417" t="s">
        <v>125</v>
      </c>
      <c r="B49" s="1417"/>
      <c r="C49" s="1417"/>
      <c r="D49" s="1417"/>
      <c r="E49" s="1417"/>
      <c r="F49" s="1417"/>
    </row>
    <row r="50" spans="1:6" ht="126" x14ac:dyDescent="0.3">
      <c r="A50" s="97" t="s">
        <v>1134</v>
      </c>
      <c r="B50" s="514" t="s">
        <v>609</v>
      </c>
      <c r="C50" s="514" t="s">
        <v>1824</v>
      </c>
      <c r="D50" s="514" t="s">
        <v>2084</v>
      </c>
      <c r="E50" s="514" t="s">
        <v>3256</v>
      </c>
      <c r="F50" s="514"/>
    </row>
    <row r="51" spans="1:6" ht="72" x14ac:dyDescent="0.3">
      <c r="A51" s="97" t="s">
        <v>1135</v>
      </c>
      <c r="B51" s="514" t="s">
        <v>2144</v>
      </c>
      <c r="C51" s="514" t="s">
        <v>1828</v>
      </c>
      <c r="D51" s="514" t="s">
        <v>2085</v>
      </c>
      <c r="E51" s="514" t="s">
        <v>2145</v>
      </c>
      <c r="F51" s="514"/>
    </row>
    <row r="52" spans="1:6" ht="17.399999999999999" x14ac:dyDescent="0.3">
      <c r="A52" s="1417" t="s">
        <v>1793</v>
      </c>
      <c r="B52" s="1417"/>
      <c r="C52" s="1417"/>
      <c r="D52" s="1417"/>
      <c r="E52" s="1417"/>
      <c r="F52" s="1417"/>
    </row>
    <row r="53" spans="1:6" ht="126" x14ac:dyDescent="0.3">
      <c r="A53" s="97" t="s">
        <v>1134</v>
      </c>
      <c r="B53" s="751" t="s">
        <v>1890</v>
      </c>
      <c r="C53" s="751" t="s">
        <v>3166</v>
      </c>
      <c r="D53" s="751" t="s">
        <v>3255</v>
      </c>
      <c r="E53" s="751" t="s">
        <v>3254</v>
      </c>
      <c r="F53" s="816"/>
    </row>
    <row r="54" spans="1:6" ht="18.75" customHeight="1" x14ac:dyDescent="0.3">
      <c r="A54" s="1417" t="s">
        <v>126</v>
      </c>
      <c r="B54" s="1417"/>
      <c r="C54" s="1417"/>
      <c r="D54" s="1417"/>
      <c r="E54" s="1417"/>
      <c r="F54" s="1417"/>
    </row>
    <row r="55" spans="1:6" ht="134.25" customHeight="1" x14ac:dyDescent="0.3">
      <c r="A55" s="97" t="s">
        <v>1134</v>
      </c>
      <c r="B55" s="514" t="s">
        <v>610</v>
      </c>
      <c r="C55" s="514" t="s">
        <v>1824</v>
      </c>
      <c r="D55" s="514" t="s">
        <v>2086</v>
      </c>
      <c r="E55" s="514" t="s">
        <v>3253</v>
      </c>
      <c r="F55" s="514"/>
    </row>
    <row r="56" spans="1:6" ht="90" x14ac:dyDescent="0.3">
      <c r="A56" s="97" t="s">
        <v>1135</v>
      </c>
      <c r="B56" s="514" t="s">
        <v>1876</v>
      </c>
      <c r="C56" s="514" t="s">
        <v>1825</v>
      </c>
      <c r="D56" s="514" t="s">
        <v>2154</v>
      </c>
      <c r="E56" s="514" t="s">
        <v>3252</v>
      </c>
      <c r="F56" s="514"/>
    </row>
    <row r="57" spans="1:6" ht="72" x14ac:dyDescent="0.3">
      <c r="A57" s="97" t="s">
        <v>1136</v>
      </c>
      <c r="B57" s="514" t="s">
        <v>1857</v>
      </c>
      <c r="C57" s="514" t="s">
        <v>1827</v>
      </c>
      <c r="D57" s="514" t="s">
        <v>2155</v>
      </c>
      <c r="E57" s="514" t="s">
        <v>3251</v>
      </c>
      <c r="F57" s="514"/>
    </row>
    <row r="58" spans="1:6" ht="105" customHeight="1" x14ac:dyDescent="0.3">
      <c r="A58" s="97" t="s">
        <v>1137</v>
      </c>
      <c r="B58" s="514" t="s">
        <v>1891</v>
      </c>
      <c r="C58" s="514" t="s">
        <v>1828</v>
      </c>
      <c r="D58" s="514" t="s">
        <v>2087</v>
      </c>
      <c r="E58" s="514" t="s">
        <v>3250</v>
      </c>
      <c r="F58" s="514"/>
    </row>
    <row r="59" spans="1:6" ht="72" x14ac:dyDescent="0.3">
      <c r="A59" s="97" t="s">
        <v>1139</v>
      </c>
      <c r="B59" s="514" t="s">
        <v>1892</v>
      </c>
      <c r="C59" s="514" t="s">
        <v>1858</v>
      </c>
      <c r="D59" s="514" t="s">
        <v>2088</v>
      </c>
      <c r="E59" s="514" t="s">
        <v>2146</v>
      </c>
      <c r="F59" s="514"/>
    </row>
    <row r="60" spans="1:6" ht="72" x14ac:dyDescent="0.3">
      <c r="A60" s="97" t="s">
        <v>1140</v>
      </c>
      <c r="B60" s="514" t="s">
        <v>1709</v>
      </c>
      <c r="C60" s="514" t="s">
        <v>1832</v>
      </c>
      <c r="D60" s="514" t="s">
        <v>1877</v>
      </c>
      <c r="E60" s="514" t="s">
        <v>3249</v>
      </c>
      <c r="F60" s="514"/>
    </row>
    <row r="61" spans="1:6" ht="77.25" customHeight="1" x14ac:dyDescent="0.3">
      <c r="A61" s="97" t="s">
        <v>1141</v>
      </c>
      <c r="B61" s="514" t="s">
        <v>1710</v>
      </c>
      <c r="C61" s="514" t="s">
        <v>1832</v>
      </c>
      <c r="D61" s="514" t="s">
        <v>2089</v>
      </c>
      <c r="E61" s="514" t="s">
        <v>3248</v>
      </c>
      <c r="F61" s="514"/>
    </row>
    <row r="62" spans="1:6" ht="78.75" customHeight="1" x14ac:dyDescent="0.3">
      <c r="A62" s="97" t="s">
        <v>1142</v>
      </c>
      <c r="B62" s="514" t="s">
        <v>1711</v>
      </c>
      <c r="C62" s="514" t="s">
        <v>1832</v>
      </c>
      <c r="D62" s="514" t="s">
        <v>3247</v>
      </c>
      <c r="E62" s="514" t="s">
        <v>3246</v>
      </c>
      <c r="F62" s="514"/>
    </row>
    <row r="63" spans="1:6" ht="17.399999999999999" x14ac:dyDescent="0.3">
      <c r="A63" s="1417" t="s">
        <v>127</v>
      </c>
      <c r="B63" s="1417"/>
      <c r="C63" s="1417"/>
      <c r="D63" s="1417"/>
      <c r="E63" s="1417"/>
      <c r="F63" s="1417"/>
    </row>
    <row r="64" spans="1:6" ht="60.75" customHeight="1" x14ac:dyDescent="0.3">
      <c r="A64" s="517" t="s">
        <v>1134</v>
      </c>
      <c r="B64" s="514" t="s">
        <v>1712</v>
      </c>
      <c r="C64" s="514" t="s">
        <v>1713</v>
      </c>
      <c r="D64" s="514" t="s">
        <v>2090</v>
      </c>
      <c r="E64" s="514" t="s">
        <v>1878</v>
      </c>
      <c r="F64" s="516"/>
    </row>
    <row r="65" spans="1:6" ht="102" customHeight="1" x14ac:dyDescent="0.3">
      <c r="A65" s="517" t="s">
        <v>1135</v>
      </c>
      <c r="B65" s="514" t="s">
        <v>1714</v>
      </c>
      <c r="C65" s="514" t="s">
        <v>1713</v>
      </c>
      <c r="D65" s="514" t="s">
        <v>2156</v>
      </c>
      <c r="E65" s="514" t="s">
        <v>1893</v>
      </c>
      <c r="F65" s="516"/>
    </row>
    <row r="66" spans="1:6" ht="72" x14ac:dyDescent="0.3">
      <c r="A66" s="517" t="s">
        <v>1136</v>
      </c>
      <c r="B66" s="514" t="s">
        <v>1715</v>
      </c>
      <c r="C66" s="514" t="s">
        <v>1713</v>
      </c>
      <c r="D66" s="514" t="s">
        <v>2091</v>
      </c>
      <c r="E66" s="514" t="s">
        <v>1894</v>
      </c>
      <c r="F66" s="516"/>
    </row>
    <row r="67" spans="1:6" ht="108" x14ac:dyDescent="0.3">
      <c r="A67" s="517" t="s">
        <v>1137</v>
      </c>
      <c r="B67" s="514" t="s">
        <v>1895</v>
      </c>
      <c r="C67" s="514" t="s">
        <v>1713</v>
      </c>
      <c r="D67" s="514" t="s">
        <v>2092</v>
      </c>
      <c r="E67" s="514" t="s">
        <v>3245</v>
      </c>
      <c r="F67" s="516"/>
    </row>
    <row r="68" spans="1:6" ht="126" x14ac:dyDescent="0.3">
      <c r="A68" s="517" t="s">
        <v>1139</v>
      </c>
      <c r="B68" s="514" t="s">
        <v>1716</v>
      </c>
      <c r="C68" s="514" t="s">
        <v>1713</v>
      </c>
      <c r="D68" s="514" t="s">
        <v>2157</v>
      </c>
      <c r="E68" s="514" t="s">
        <v>3244</v>
      </c>
      <c r="F68" s="516"/>
    </row>
    <row r="69" spans="1:6" ht="72" x14ac:dyDescent="0.3">
      <c r="A69" s="517">
        <v>0</v>
      </c>
      <c r="B69" s="514" t="s">
        <v>1717</v>
      </c>
      <c r="C69" s="514" t="s">
        <v>1713</v>
      </c>
      <c r="D69" s="514" t="s">
        <v>2093</v>
      </c>
      <c r="E69" s="514" t="s">
        <v>1859</v>
      </c>
      <c r="F69" s="516"/>
    </row>
    <row r="70" spans="1:6" ht="72" x14ac:dyDescent="0.3">
      <c r="A70" s="517" t="s">
        <v>1141</v>
      </c>
      <c r="B70" s="514" t="s">
        <v>1718</v>
      </c>
      <c r="C70" s="514" t="s">
        <v>1713</v>
      </c>
      <c r="D70" s="514" t="s">
        <v>2094</v>
      </c>
      <c r="E70" s="514" t="s">
        <v>1860</v>
      </c>
      <c r="F70" s="516"/>
    </row>
    <row r="71" spans="1:6" ht="90" x14ac:dyDescent="0.3">
      <c r="A71" s="517" t="s">
        <v>1142</v>
      </c>
      <c r="B71" s="514" t="s">
        <v>1719</v>
      </c>
      <c r="C71" s="514" t="s">
        <v>1713</v>
      </c>
      <c r="D71" s="514" t="s">
        <v>3243</v>
      </c>
      <c r="E71" s="514" t="s">
        <v>2147</v>
      </c>
      <c r="F71" s="516"/>
    </row>
    <row r="72" spans="1:6" ht="90" x14ac:dyDescent="0.3">
      <c r="A72" s="517" t="s">
        <v>1833</v>
      </c>
      <c r="B72" s="514" t="s">
        <v>1720</v>
      </c>
      <c r="C72" s="514" t="s">
        <v>1713</v>
      </c>
      <c r="D72" s="514" t="s">
        <v>3242</v>
      </c>
      <c r="E72" s="514" t="s">
        <v>1861</v>
      </c>
      <c r="F72" s="516"/>
    </row>
    <row r="73" spans="1:6" ht="17.399999999999999" x14ac:dyDescent="0.3">
      <c r="A73" s="1417" t="s">
        <v>128</v>
      </c>
      <c r="B73" s="1417"/>
      <c r="C73" s="1417"/>
      <c r="D73" s="1417"/>
      <c r="E73" s="1417"/>
      <c r="F73" s="1417"/>
    </row>
    <row r="74" spans="1:6" ht="130.5" customHeight="1" x14ac:dyDescent="0.3">
      <c r="A74" s="97" t="s">
        <v>1134</v>
      </c>
      <c r="B74" s="514" t="s">
        <v>613</v>
      </c>
      <c r="C74" s="514" t="s">
        <v>1824</v>
      </c>
      <c r="D74" s="514" t="s">
        <v>2095</v>
      </c>
      <c r="E74" s="514" t="s">
        <v>1879</v>
      </c>
      <c r="F74" s="516"/>
    </row>
    <row r="75" spans="1:6" ht="54" x14ac:dyDescent="0.3">
      <c r="A75" s="97" t="s">
        <v>1135</v>
      </c>
      <c r="B75" s="514" t="s">
        <v>3241</v>
      </c>
      <c r="C75" s="514" t="s">
        <v>1825</v>
      </c>
      <c r="D75" s="514" t="s">
        <v>2096</v>
      </c>
      <c r="E75" s="514" t="s">
        <v>1896</v>
      </c>
      <c r="F75" s="516"/>
    </row>
    <row r="76" spans="1:6" ht="86.25" customHeight="1" x14ac:dyDescent="0.3">
      <c r="A76" s="97" t="s">
        <v>1136</v>
      </c>
      <c r="B76" s="514" t="s">
        <v>1721</v>
      </c>
      <c r="C76" s="514" t="s">
        <v>1827</v>
      </c>
      <c r="D76" s="514" t="s">
        <v>2097</v>
      </c>
      <c r="E76" s="514" t="s">
        <v>1862</v>
      </c>
      <c r="F76" s="516"/>
    </row>
    <row r="77" spans="1:6" ht="81" customHeight="1" x14ac:dyDescent="0.3">
      <c r="A77" s="97" t="s">
        <v>1137</v>
      </c>
      <c r="B77" s="514" t="s">
        <v>1897</v>
      </c>
      <c r="C77" s="514" t="s">
        <v>1828</v>
      </c>
      <c r="D77" s="514" t="s">
        <v>3240</v>
      </c>
      <c r="E77" s="514" t="s">
        <v>1863</v>
      </c>
      <c r="F77" s="516"/>
    </row>
    <row r="78" spans="1:6" ht="54" x14ac:dyDescent="0.3">
      <c r="A78" s="97" t="s">
        <v>1139</v>
      </c>
      <c r="B78" s="514" t="s">
        <v>1898</v>
      </c>
      <c r="C78" s="514" t="s">
        <v>1831</v>
      </c>
      <c r="D78" s="514" t="s">
        <v>2098</v>
      </c>
      <c r="E78" s="514" t="s">
        <v>3239</v>
      </c>
      <c r="F78" s="516"/>
    </row>
    <row r="79" spans="1:6" ht="72" x14ac:dyDescent="0.3">
      <c r="A79" s="97" t="s">
        <v>1140</v>
      </c>
      <c r="B79" s="514" t="s">
        <v>1722</v>
      </c>
      <c r="C79" s="514" t="s">
        <v>1729</v>
      </c>
      <c r="D79" s="514" t="s">
        <v>3238</v>
      </c>
      <c r="E79" s="514" t="s">
        <v>3237</v>
      </c>
      <c r="F79" s="516"/>
    </row>
    <row r="80" spans="1:6" ht="72" x14ac:dyDescent="0.3">
      <c r="A80" s="97" t="s">
        <v>1141</v>
      </c>
      <c r="B80" s="514" t="s">
        <v>1723</v>
      </c>
      <c r="C80" s="514" t="s">
        <v>1729</v>
      </c>
      <c r="D80" s="514" t="s">
        <v>2099</v>
      </c>
      <c r="E80" s="514" t="s">
        <v>3236</v>
      </c>
      <c r="F80" s="516"/>
    </row>
    <row r="81" spans="1:6" ht="72" x14ac:dyDescent="0.3">
      <c r="A81" s="97" t="s">
        <v>1142</v>
      </c>
      <c r="B81" s="514" t="s">
        <v>1724</v>
      </c>
      <c r="C81" s="514" t="s">
        <v>1729</v>
      </c>
      <c r="D81" s="514" t="s">
        <v>2100</v>
      </c>
      <c r="E81" s="514" t="s">
        <v>3235</v>
      </c>
      <c r="F81" s="516"/>
    </row>
    <row r="82" spans="1:6" ht="66.75" customHeight="1" x14ac:dyDescent="0.3">
      <c r="A82" s="97" t="s">
        <v>1833</v>
      </c>
      <c r="B82" s="514" t="s">
        <v>3234</v>
      </c>
      <c r="C82" s="514" t="s">
        <v>1729</v>
      </c>
      <c r="D82" s="840" t="s">
        <v>3233</v>
      </c>
      <c r="E82" s="514" t="s">
        <v>3232</v>
      </c>
      <c r="F82" s="516"/>
    </row>
    <row r="83" spans="1:6" ht="72" x14ac:dyDescent="0.3">
      <c r="A83" s="97" t="s">
        <v>1834</v>
      </c>
      <c r="B83" s="514" t="s">
        <v>1725</v>
      </c>
      <c r="C83" s="514" t="s">
        <v>1729</v>
      </c>
      <c r="D83" s="514" t="s">
        <v>2101</v>
      </c>
      <c r="E83" s="514" t="s">
        <v>3231</v>
      </c>
      <c r="F83" s="516"/>
    </row>
    <row r="84" spans="1:6" ht="17.399999999999999" x14ac:dyDescent="0.3">
      <c r="A84" s="1417" t="s">
        <v>129</v>
      </c>
      <c r="B84" s="1417"/>
      <c r="C84" s="1417"/>
      <c r="D84" s="1417"/>
      <c r="E84" s="1417"/>
      <c r="F84" s="1417"/>
    </row>
    <row r="85" spans="1:6" ht="90" x14ac:dyDescent="0.3">
      <c r="A85" s="97" t="s">
        <v>1134</v>
      </c>
      <c r="B85" s="514" t="s">
        <v>1726</v>
      </c>
      <c r="C85" s="514" t="s">
        <v>3172</v>
      </c>
      <c r="D85" s="514" t="s">
        <v>3230</v>
      </c>
      <c r="E85" s="514" t="s">
        <v>3229</v>
      </c>
      <c r="F85" s="514"/>
    </row>
    <row r="86" spans="1:6" ht="90" x14ac:dyDescent="0.3">
      <c r="A86" s="97" t="s">
        <v>1135</v>
      </c>
      <c r="B86" s="514" t="s">
        <v>1727</v>
      </c>
      <c r="C86" s="514" t="s">
        <v>3172</v>
      </c>
      <c r="D86" s="514" t="s">
        <v>2102</v>
      </c>
      <c r="E86" s="514" t="s">
        <v>1864</v>
      </c>
      <c r="F86" s="514"/>
    </row>
    <row r="87" spans="1:6" ht="17.399999999999999" x14ac:dyDescent="0.3">
      <c r="A87" s="1417" t="s">
        <v>130</v>
      </c>
      <c r="B87" s="1417"/>
      <c r="C87" s="1417"/>
      <c r="D87" s="1417"/>
      <c r="E87" s="1417"/>
      <c r="F87" s="1417"/>
    </row>
    <row r="88" spans="1:6" ht="126" x14ac:dyDescent="0.3">
      <c r="A88" s="97" t="s">
        <v>1134</v>
      </c>
      <c r="B88" s="514" t="s">
        <v>618</v>
      </c>
      <c r="C88" s="514" t="s">
        <v>3166</v>
      </c>
      <c r="D88" s="514" t="s">
        <v>2103</v>
      </c>
      <c r="E88" s="514" t="s">
        <v>3228</v>
      </c>
      <c r="F88" s="516"/>
    </row>
    <row r="89" spans="1:6" ht="72" x14ac:dyDescent="0.3">
      <c r="A89" s="97" t="s">
        <v>1135</v>
      </c>
      <c r="B89" s="514" t="s">
        <v>3227</v>
      </c>
      <c r="C89" s="514" t="s">
        <v>3226</v>
      </c>
      <c r="D89" s="514" t="s">
        <v>2104</v>
      </c>
      <c r="E89" s="514" t="s">
        <v>3225</v>
      </c>
      <c r="F89" s="516"/>
    </row>
    <row r="90" spans="1:6" ht="72" x14ac:dyDescent="0.3">
      <c r="A90" s="97" t="s">
        <v>1136</v>
      </c>
      <c r="B90" s="514" t="s">
        <v>1728</v>
      </c>
      <c r="C90" s="514" t="s">
        <v>1729</v>
      </c>
      <c r="D90" s="514" t="s">
        <v>3224</v>
      </c>
      <c r="E90" s="514" t="s">
        <v>3223</v>
      </c>
      <c r="F90" s="516"/>
    </row>
    <row r="91" spans="1:6" ht="54" x14ac:dyDescent="0.3">
      <c r="A91" s="97" t="s">
        <v>1137</v>
      </c>
      <c r="B91" s="514" t="s">
        <v>1730</v>
      </c>
      <c r="C91" s="514" t="s">
        <v>1729</v>
      </c>
      <c r="D91" s="514" t="s">
        <v>2105</v>
      </c>
      <c r="E91" s="514" t="s">
        <v>3222</v>
      </c>
      <c r="F91" s="516"/>
    </row>
    <row r="92" spans="1:6" ht="72" x14ac:dyDescent="0.3">
      <c r="A92" s="97" t="s">
        <v>1139</v>
      </c>
      <c r="B92" s="514" t="s">
        <v>1731</v>
      </c>
      <c r="C92" s="514" t="s">
        <v>1729</v>
      </c>
      <c r="D92" s="514" t="s">
        <v>2106</v>
      </c>
      <c r="E92" s="514" t="s">
        <v>3221</v>
      </c>
      <c r="F92" s="516"/>
    </row>
    <row r="93" spans="1:6" ht="72" x14ac:dyDescent="0.3">
      <c r="A93" s="97" t="s">
        <v>1140</v>
      </c>
      <c r="B93" s="514" t="s">
        <v>1732</v>
      </c>
      <c r="C93" s="514" t="s">
        <v>1729</v>
      </c>
      <c r="D93" s="514" t="s">
        <v>2107</v>
      </c>
      <c r="E93" s="514" t="s">
        <v>3220</v>
      </c>
      <c r="F93" s="516"/>
    </row>
    <row r="94" spans="1:6" ht="119.25" customHeight="1" x14ac:dyDescent="0.3">
      <c r="A94" s="97" t="s">
        <v>1141</v>
      </c>
      <c r="B94" s="514" t="s">
        <v>1733</v>
      </c>
      <c r="C94" s="514" t="s">
        <v>1729</v>
      </c>
      <c r="D94" s="514" t="s">
        <v>2108</v>
      </c>
      <c r="E94" s="514" t="s">
        <v>3219</v>
      </c>
      <c r="F94" s="516"/>
    </row>
    <row r="95" spans="1:6" ht="72" x14ac:dyDescent="0.3">
      <c r="A95" s="97" t="s">
        <v>1142</v>
      </c>
      <c r="B95" s="514" t="s">
        <v>1734</v>
      </c>
      <c r="C95" s="514" t="s">
        <v>1729</v>
      </c>
      <c r="D95" s="514" t="s">
        <v>2109</v>
      </c>
      <c r="E95" s="514" t="s">
        <v>3218</v>
      </c>
      <c r="F95" s="516"/>
    </row>
    <row r="96" spans="1:6" ht="87" customHeight="1" x14ac:dyDescent="0.3">
      <c r="A96" s="97" t="s">
        <v>1833</v>
      </c>
      <c r="B96" s="514" t="s">
        <v>1735</v>
      </c>
      <c r="C96" s="514" t="s">
        <v>1729</v>
      </c>
      <c r="D96" s="514" t="s">
        <v>3217</v>
      </c>
      <c r="E96" s="514" t="s">
        <v>3216</v>
      </c>
      <c r="F96" s="516"/>
    </row>
    <row r="97" spans="1:6" ht="17.399999999999999" x14ac:dyDescent="0.3">
      <c r="A97" s="1417" t="s">
        <v>131</v>
      </c>
      <c r="B97" s="1417"/>
      <c r="C97" s="1417"/>
      <c r="D97" s="1417"/>
      <c r="E97" s="1417"/>
      <c r="F97" s="1417"/>
    </row>
    <row r="98" spans="1:6" ht="144.75" customHeight="1" x14ac:dyDescent="0.3">
      <c r="A98" s="97" t="s">
        <v>1134</v>
      </c>
      <c r="B98" s="514" t="s">
        <v>624</v>
      </c>
      <c r="C98" s="514" t="s">
        <v>3166</v>
      </c>
      <c r="D98" s="514" t="s">
        <v>2110</v>
      </c>
      <c r="E98" s="514" t="s">
        <v>3215</v>
      </c>
      <c r="F98" s="516"/>
    </row>
    <row r="99" spans="1:6" ht="72" x14ac:dyDescent="0.3">
      <c r="A99" s="97" t="s">
        <v>1135</v>
      </c>
      <c r="B99" s="514" t="s">
        <v>1865</v>
      </c>
      <c r="C99" s="514" t="s">
        <v>1736</v>
      </c>
      <c r="D99" s="514" t="s">
        <v>2111</v>
      </c>
      <c r="E99" s="514" t="s">
        <v>3214</v>
      </c>
      <c r="F99" s="516"/>
    </row>
    <row r="100" spans="1:6" ht="72" x14ac:dyDescent="0.3">
      <c r="A100" s="97" t="s">
        <v>1136</v>
      </c>
      <c r="B100" s="514" t="s">
        <v>1737</v>
      </c>
      <c r="C100" s="514" t="s">
        <v>1736</v>
      </c>
      <c r="D100" s="514" t="s">
        <v>2112</v>
      </c>
      <c r="E100" s="514" t="s">
        <v>3213</v>
      </c>
      <c r="F100" s="516"/>
    </row>
    <row r="101" spans="1:6" ht="17.399999999999999" x14ac:dyDescent="0.3">
      <c r="A101" s="1419" t="s">
        <v>1993</v>
      </c>
      <c r="B101" s="1420"/>
      <c r="C101" s="1420"/>
      <c r="D101" s="1420"/>
      <c r="E101" s="1420"/>
      <c r="F101" s="1421"/>
    </row>
    <row r="102" spans="1:6" ht="126" x14ac:dyDescent="0.3">
      <c r="A102" s="97" t="s">
        <v>1134</v>
      </c>
      <c r="B102" s="514" t="s">
        <v>3212</v>
      </c>
      <c r="C102" s="514" t="s">
        <v>3166</v>
      </c>
      <c r="D102" s="514" t="s">
        <v>3211</v>
      </c>
      <c r="E102" s="514" t="s">
        <v>3210</v>
      </c>
      <c r="F102" s="516"/>
    </row>
    <row r="103" spans="1:6" ht="17.399999999999999" x14ac:dyDescent="0.3">
      <c r="A103" s="1417" t="s">
        <v>132</v>
      </c>
      <c r="B103" s="1417"/>
      <c r="C103" s="1417"/>
      <c r="D103" s="1417"/>
      <c r="E103" s="1417"/>
      <c r="F103" s="1417"/>
    </row>
    <row r="104" spans="1:6" ht="90" x14ac:dyDescent="0.3">
      <c r="A104" s="97" t="s">
        <v>1134</v>
      </c>
      <c r="B104" s="514" t="s">
        <v>1738</v>
      </c>
      <c r="C104" s="514" t="s">
        <v>2148</v>
      </c>
      <c r="D104" s="514" t="s">
        <v>3209</v>
      </c>
      <c r="E104" s="514" t="s">
        <v>1866</v>
      </c>
      <c r="F104" s="514"/>
    </row>
    <row r="105" spans="1:6" ht="90" x14ac:dyDescent="0.3">
      <c r="A105" s="97" t="s">
        <v>1135</v>
      </c>
      <c r="B105" s="514" t="s">
        <v>1739</v>
      </c>
      <c r="C105" s="514" t="s">
        <v>3207</v>
      </c>
      <c r="D105" s="514" t="s">
        <v>2113</v>
      </c>
      <c r="E105" s="514" t="s">
        <v>1867</v>
      </c>
      <c r="F105" s="514"/>
    </row>
    <row r="106" spans="1:6" ht="54" x14ac:dyDescent="0.3">
      <c r="A106" s="97" t="s">
        <v>1136</v>
      </c>
      <c r="B106" s="514" t="s">
        <v>1740</v>
      </c>
      <c r="C106" s="514" t="s">
        <v>2148</v>
      </c>
      <c r="D106" s="514" t="s">
        <v>2114</v>
      </c>
      <c r="E106" s="514" t="s">
        <v>1901</v>
      </c>
      <c r="F106" s="514"/>
    </row>
    <row r="107" spans="1:6" ht="108" x14ac:dyDescent="0.3">
      <c r="A107" s="97" t="s">
        <v>1137</v>
      </c>
      <c r="B107" s="514" t="s">
        <v>1741</v>
      </c>
      <c r="C107" s="514" t="s">
        <v>2148</v>
      </c>
      <c r="D107" s="514" t="s">
        <v>3208</v>
      </c>
      <c r="E107" s="514" t="s">
        <v>1902</v>
      </c>
      <c r="F107" s="514"/>
    </row>
    <row r="108" spans="1:6" ht="72" x14ac:dyDescent="0.3">
      <c r="A108" s="97" t="s">
        <v>1139</v>
      </c>
      <c r="B108" s="514" t="s">
        <v>1742</v>
      </c>
      <c r="C108" s="514" t="s">
        <v>3207</v>
      </c>
      <c r="D108" s="514" t="s">
        <v>1904</v>
      </c>
      <c r="E108" s="514" t="s">
        <v>1903</v>
      </c>
      <c r="F108" s="514"/>
    </row>
    <row r="109" spans="1:6" ht="100.5" customHeight="1" x14ac:dyDescent="0.3">
      <c r="A109" s="97" t="s">
        <v>1140</v>
      </c>
      <c r="B109" s="514" t="s">
        <v>1743</v>
      </c>
      <c r="C109" s="514" t="s">
        <v>3207</v>
      </c>
      <c r="D109" s="514" t="s">
        <v>2115</v>
      </c>
      <c r="E109" s="514" t="s">
        <v>1905</v>
      </c>
      <c r="F109" s="514"/>
    </row>
    <row r="110" spans="1:6" ht="72" x14ac:dyDescent="0.3">
      <c r="A110" s="97" t="s">
        <v>1141</v>
      </c>
      <c r="B110" s="514" t="s">
        <v>1744</v>
      </c>
      <c r="C110" s="514" t="s">
        <v>2148</v>
      </c>
      <c r="D110" s="514" t="s">
        <v>2116</v>
      </c>
      <c r="E110" s="514" t="s">
        <v>1906</v>
      </c>
      <c r="F110" s="514"/>
    </row>
    <row r="111" spans="1:6" ht="17.399999999999999" x14ac:dyDescent="0.3">
      <c r="A111" s="1417" t="s">
        <v>1547</v>
      </c>
      <c r="B111" s="1417"/>
      <c r="C111" s="1417"/>
      <c r="D111" s="1417"/>
      <c r="E111" s="1417"/>
      <c r="F111" s="1417"/>
    </row>
    <row r="112" spans="1:6" ht="74.25" customHeight="1" x14ac:dyDescent="0.3">
      <c r="A112" s="97" t="s">
        <v>1134</v>
      </c>
      <c r="B112" s="514" t="s">
        <v>3206</v>
      </c>
      <c r="C112" s="514" t="s">
        <v>2148</v>
      </c>
      <c r="D112" s="514" t="s">
        <v>3205</v>
      </c>
      <c r="E112" s="751" t="s">
        <v>3204</v>
      </c>
      <c r="F112" s="514"/>
    </row>
    <row r="113" spans="1:6" ht="54" x14ac:dyDescent="0.3">
      <c r="A113" s="351" t="s">
        <v>1135</v>
      </c>
      <c r="B113" s="514" t="s">
        <v>1745</v>
      </c>
      <c r="C113" s="514" t="s">
        <v>2148</v>
      </c>
      <c r="D113" s="514" t="s">
        <v>2117</v>
      </c>
      <c r="E113" s="840" t="s">
        <v>3203</v>
      </c>
      <c r="F113" s="514"/>
    </row>
    <row r="114" spans="1:6" ht="54" x14ac:dyDescent="0.3">
      <c r="A114" s="97" t="s">
        <v>1136</v>
      </c>
      <c r="B114" s="514" t="s">
        <v>1746</v>
      </c>
      <c r="C114" s="514" t="s">
        <v>1747</v>
      </c>
      <c r="D114" s="514" t="s">
        <v>2118</v>
      </c>
      <c r="E114" s="514" t="s">
        <v>1748</v>
      </c>
      <c r="F114" s="514"/>
    </row>
    <row r="115" spans="1:6" ht="87" customHeight="1" x14ac:dyDescent="0.3">
      <c r="A115" s="97" t="s">
        <v>1137</v>
      </c>
      <c r="B115" s="514" t="s">
        <v>1749</v>
      </c>
      <c r="C115" s="514" t="s">
        <v>1750</v>
      </c>
      <c r="D115" s="514" t="s">
        <v>2119</v>
      </c>
      <c r="E115" s="514" t="s">
        <v>2149</v>
      </c>
      <c r="F115" s="514"/>
    </row>
    <row r="116" spans="1:6" ht="75.75" customHeight="1" x14ac:dyDescent="0.3">
      <c r="A116" s="97" t="s">
        <v>1139</v>
      </c>
      <c r="B116" s="514" t="s">
        <v>3202</v>
      </c>
      <c r="C116" s="514" t="s">
        <v>1729</v>
      </c>
      <c r="D116" s="514" t="s">
        <v>2120</v>
      </c>
      <c r="E116" s="514" t="s">
        <v>3201</v>
      </c>
      <c r="F116" s="514"/>
    </row>
    <row r="117" spans="1:6" ht="75.75" customHeight="1" x14ac:dyDescent="0.3">
      <c r="A117" s="97" t="s">
        <v>1140</v>
      </c>
      <c r="B117" s="514" t="s">
        <v>3200</v>
      </c>
      <c r="C117" s="514" t="s">
        <v>2148</v>
      </c>
      <c r="D117" s="514" t="s">
        <v>2121</v>
      </c>
      <c r="E117" s="514" t="s">
        <v>3199</v>
      </c>
      <c r="F117" s="514"/>
    </row>
    <row r="118" spans="1:6" ht="80.25" customHeight="1" x14ac:dyDescent="0.3">
      <c r="A118" s="97" t="s">
        <v>1141</v>
      </c>
      <c r="B118" s="514" t="s">
        <v>3198</v>
      </c>
      <c r="C118" s="514" t="s">
        <v>2148</v>
      </c>
      <c r="D118" s="514" t="s">
        <v>2122</v>
      </c>
      <c r="E118" s="514" t="s">
        <v>3197</v>
      </c>
      <c r="F118" s="514"/>
    </row>
    <row r="119" spans="1:6" ht="54" x14ac:dyDescent="0.3">
      <c r="A119" s="97" t="s">
        <v>1142</v>
      </c>
      <c r="B119" s="514" t="s">
        <v>3196</v>
      </c>
      <c r="C119" s="514" t="s">
        <v>2148</v>
      </c>
      <c r="D119" s="514" t="s">
        <v>2123</v>
      </c>
      <c r="E119" s="514" t="s">
        <v>3195</v>
      </c>
      <c r="F119" s="514"/>
    </row>
    <row r="120" spans="1:6" ht="61.5" customHeight="1" x14ac:dyDescent="0.3">
      <c r="A120" s="97" t="s">
        <v>1833</v>
      </c>
      <c r="B120" s="514" t="s">
        <v>3194</v>
      </c>
      <c r="C120" s="514" t="s">
        <v>2148</v>
      </c>
      <c r="D120" s="514" t="s">
        <v>2124</v>
      </c>
      <c r="E120" s="514" t="s">
        <v>3193</v>
      </c>
      <c r="F120" s="514"/>
    </row>
    <row r="121" spans="1:6" ht="72" x14ac:dyDescent="0.3">
      <c r="A121" s="97" t="s">
        <v>1834</v>
      </c>
      <c r="B121" s="751" t="s">
        <v>3192</v>
      </c>
      <c r="C121" s="514" t="s">
        <v>2148</v>
      </c>
      <c r="D121" s="514" t="s">
        <v>2125</v>
      </c>
      <c r="E121" s="514" t="s">
        <v>3191</v>
      </c>
      <c r="F121" s="514"/>
    </row>
    <row r="122" spans="1:6" ht="64.5" customHeight="1" x14ac:dyDescent="0.3">
      <c r="A122" s="97" t="s">
        <v>1835</v>
      </c>
      <c r="B122" s="514" t="s">
        <v>3190</v>
      </c>
      <c r="C122" s="514" t="s">
        <v>2148</v>
      </c>
      <c r="D122" s="514" t="s">
        <v>2126</v>
      </c>
      <c r="E122" s="514" t="s">
        <v>3189</v>
      </c>
      <c r="F122" s="514"/>
    </row>
    <row r="123" spans="1:6" ht="81.75" customHeight="1" x14ac:dyDescent="0.3">
      <c r="A123" s="97" t="s">
        <v>1836</v>
      </c>
      <c r="B123" s="514" t="s">
        <v>3188</v>
      </c>
      <c r="C123" s="514" t="s">
        <v>2148</v>
      </c>
      <c r="D123" s="514" t="s">
        <v>2127</v>
      </c>
      <c r="E123" s="514" t="s">
        <v>3187</v>
      </c>
      <c r="F123" s="514"/>
    </row>
    <row r="124" spans="1:6" ht="54" x14ac:dyDescent="0.3">
      <c r="A124" s="97" t="s">
        <v>1837</v>
      </c>
      <c r="B124" s="514" t="s">
        <v>3186</v>
      </c>
      <c r="C124" s="514" t="s">
        <v>2148</v>
      </c>
      <c r="D124" s="514" t="s">
        <v>2128</v>
      </c>
      <c r="E124" s="514" t="s">
        <v>3185</v>
      </c>
      <c r="F124" s="514"/>
    </row>
    <row r="125" spans="1:6" ht="54" x14ac:dyDescent="0.3">
      <c r="A125" s="97" t="s">
        <v>1838</v>
      </c>
      <c r="B125" s="751" t="s">
        <v>3184</v>
      </c>
      <c r="C125" s="514" t="s">
        <v>2148</v>
      </c>
      <c r="D125" s="514" t="s">
        <v>2129</v>
      </c>
      <c r="E125" s="514" t="s">
        <v>3183</v>
      </c>
      <c r="F125" s="514"/>
    </row>
    <row r="126" spans="1:6" ht="18.75" customHeight="1" x14ac:dyDescent="0.3">
      <c r="A126" s="1417" t="s">
        <v>133</v>
      </c>
      <c r="B126" s="1417"/>
      <c r="C126" s="1417"/>
      <c r="D126" s="1417"/>
      <c r="E126" s="1417"/>
      <c r="F126" s="1417"/>
    </row>
    <row r="127" spans="1:6" ht="126" x14ac:dyDescent="0.3">
      <c r="A127" s="97" t="s">
        <v>1134</v>
      </c>
      <c r="B127" s="995" t="s">
        <v>3182</v>
      </c>
      <c r="C127" s="514" t="s">
        <v>3166</v>
      </c>
      <c r="D127" s="514" t="s">
        <v>3181</v>
      </c>
      <c r="E127" s="840" t="s">
        <v>3180</v>
      </c>
      <c r="F127" s="514"/>
    </row>
    <row r="128" spans="1:6" ht="54" x14ac:dyDescent="0.3">
      <c r="A128" s="97" t="s">
        <v>1135</v>
      </c>
      <c r="B128" s="751" t="s">
        <v>3179</v>
      </c>
      <c r="C128" s="514" t="s">
        <v>1869</v>
      </c>
      <c r="D128" s="514" t="s">
        <v>2158</v>
      </c>
      <c r="E128" s="514" t="s">
        <v>3178</v>
      </c>
      <c r="F128" s="514"/>
    </row>
    <row r="129" spans="1:6" ht="63.75" customHeight="1" x14ac:dyDescent="0.3">
      <c r="A129" s="97" t="s">
        <v>1136</v>
      </c>
      <c r="B129" s="514" t="s">
        <v>1751</v>
      </c>
      <c r="C129" s="514" t="s">
        <v>1870</v>
      </c>
      <c r="D129" s="514" t="s">
        <v>2159</v>
      </c>
      <c r="E129" s="514" t="s">
        <v>1871</v>
      </c>
      <c r="F129" s="514"/>
    </row>
    <row r="130" spans="1:6" ht="72" x14ac:dyDescent="0.3">
      <c r="A130" s="97" t="s">
        <v>1137</v>
      </c>
      <c r="B130" s="514" t="s">
        <v>3177</v>
      </c>
      <c r="C130" s="514" t="s">
        <v>3172</v>
      </c>
      <c r="D130" s="514" t="s">
        <v>2160</v>
      </c>
      <c r="E130" s="514" t="s">
        <v>3176</v>
      </c>
      <c r="F130" s="514"/>
    </row>
    <row r="131" spans="1:6" ht="72" x14ac:dyDescent="0.3">
      <c r="A131" s="97" t="s">
        <v>1139</v>
      </c>
      <c r="B131" s="514" t="s">
        <v>3175</v>
      </c>
      <c r="C131" s="514" t="s">
        <v>3172</v>
      </c>
      <c r="D131" s="514" t="s">
        <v>2130</v>
      </c>
      <c r="E131" s="514" t="s">
        <v>3174</v>
      </c>
      <c r="F131" s="514"/>
    </row>
    <row r="132" spans="1:6" ht="72" x14ac:dyDescent="0.3">
      <c r="A132" s="97" t="s">
        <v>1140</v>
      </c>
      <c r="B132" s="514" t="s">
        <v>3173</v>
      </c>
      <c r="C132" s="514" t="s">
        <v>3172</v>
      </c>
      <c r="D132" s="514" t="s">
        <v>2161</v>
      </c>
      <c r="E132" s="514" t="s">
        <v>3171</v>
      </c>
      <c r="F132" s="514"/>
    </row>
    <row r="133" spans="1:6" ht="31.5" customHeight="1" x14ac:dyDescent="0.3">
      <c r="A133" s="1417" t="s">
        <v>134</v>
      </c>
      <c r="B133" s="1417"/>
      <c r="C133" s="1417"/>
      <c r="D133" s="1417"/>
      <c r="E133" s="1417"/>
      <c r="F133" s="1417"/>
    </row>
    <row r="134" spans="1:6" ht="126" x14ac:dyDescent="0.3">
      <c r="A134" s="97" t="s">
        <v>1134</v>
      </c>
      <c r="B134" s="514" t="s">
        <v>1872</v>
      </c>
      <c r="C134" s="514" t="s">
        <v>1824</v>
      </c>
      <c r="D134" s="514" t="s">
        <v>3170</v>
      </c>
      <c r="E134" s="514" t="s">
        <v>3169</v>
      </c>
      <c r="F134" s="514"/>
    </row>
    <row r="135" spans="1:6" ht="54" x14ac:dyDescent="0.3">
      <c r="A135" s="97" t="s">
        <v>1135</v>
      </c>
      <c r="B135" s="514" t="s">
        <v>1873</v>
      </c>
      <c r="C135" s="514" t="s">
        <v>1825</v>
      </c>
      <c r="D135" s="514" t="s">
        <v>2131</v>
      </c>
      <c r="E135" s="514" t="s">
        <v>3168</v>
      </c>
      <c r="F135" s="514"/>
    </row>
    <row r="136" spans="1:6" ht="72" x14ac:dyDescent="0.3">
      <c r="A136" s="97" t="s">
        <v>1136</v>
      </c>
      <c r="B136" s="514" t="s">
        <v>1752</v>
      </c>
      <c r="C136" s="514" t="s">
        <v>1832</v>
      </c>
      <c r="D136" s="514" t="s">
        <v>2132</v>
      </c>
      <c r="E136" s="514" t="s">
        <v>1874</v>
      </c>
      <c r="F136" s="514"/>
    </row>
    <row r="137" spans="1:6" ht="72" x14ac:dyDescent="0.3">
      <c r="A137" s="97" t="s">
        <v>1137</v>
      </c>
      <c r="B137" s="514" t="s">
        <v>1753</v>
      </c>
      <c r="C137" s="514" t="s">
        <v>1832</v>
      </c>
      <c r="D137" s="514" t="s">
        <v>2133</v>
      </c>
      <c r="E137" s="514" t="s">
        <v>1907</v>
      </c>
      <c r="F137" s="514"/>
    </row>
    <row r="138" spans="1:6" ht="72" x14ac:dyDescent="0.3">
      <c r="A138" s="97" t="s">
        <v>1139</v>
      </c>
      <c r="B138" s="514" t="s">
        <v>1754</v>
      </c>
      <c r="C138" s="514" t="s">
        <v>1832</v>
      </c>
      <c r="D138" s="514" t="s">
        <v>3167</v>
      </c>
      <c r="E138" s="514" t="s">
        <v>1875</v>
      </c>
      <c r="F138" s="514"/>
    </row>
    <row r="139" spans="1:6" ht="63" customHeight="1" x14ac:dyDescent="0.3">
      <c r="A139" s="1417" t="s">
        <v>135</v>
      </c>
      <c r="B139" s="1417"/>
      <c r="C139" s="1417"/>
      <c r="D139" s="1417"/>
      <c r="E139" s="1417"/>
      <c r="F139" s="1417"/>
    </row>
    <row r="140" spans="1:6" ht="126" x14ac:dyDescent="0.3">
      <c r="A140" s="97" t="s">
        <v>1134</v>
      </c>
      <c r="B140" s="514" t="s">
        <v>1880</v>
      </c>
      <c r="C140" s="514" t="s">
        <v>3166</v>
      </c>
      <c r="D140" s="514" t="s">
        <v>3165</v>
      </c>
      <c r="E140" s="514" t="s">
        <v>2150</v>
      </c>
      <c r="F140" s="518"/>
    </row>
    <row r="141" spans="1:6" ht="70.5" customHeight="1" x14ac:dyDescent="0.3">
      <c r="A141" s="242"/>
      <c r="B141" s="242"/>
      <c r="C141" s="242"/>
      <c r="D141" s="242"/>
      <c r="E141" s="242"/>
      <c r="F141" s="242"/>
    </row>
    <row r="142" spans="1:6" x14ac:dyDescent="0.3">
      <c r="A142" s="242"/>
      <c r="B142" s="242"/>
      <c r="C142" s="242"/>
      <c r="D142" s="242"/>
      <c r="E142" s="242"/>
      <c r="F142" s="242"/>
    </row>
    <row r="143" spans="1:6" ht="83.25" customHeight="1" x14ac:dyDescent="0.3">
      <c r="B143" s="53" t="s">
        <v>3164</v>
      </c>
      <c r="C143" s="731" t="s">
        <v>2869</v>
      </c>
      <c r="D143" s="76"/>
      <c r="E143" s="24"/>
      <c r="F143" s="775"/>
    </row>
    <row r="144" spans="1:6" ht="15.6" x14ac:dyDescent="0.3">
      <c r="B144" s="2" t="s">
        <v>32</v>
      </c>
      <c r="C144" s="775" t="s">
        <v>781</v>
      </c>
      <c r="D144" s="76"/>
      <c r="E144" s="775" t="s">
        <v>31</v>
      </c>
      <c r="F144" s="775"/>
    </row>
    <row r="145" spans="2:7" ht="15.6" x14ac:dyDescent="0.3">
      <c r="B145" s="2"/>
      <c r="C145" s="76"/>
      <c r="D145" s="76"/>
      <c r="E145" s="76"/>
      <c r="F145" s="76"/>
    </row>
    <row r="146" spans="2:7" ht="101.25" customHeight="1" x14ac:dyDescent="0.3">
      <c r="B146" s="53" t="s">
        <v>647</v>
      </c>
      <c r="C146" s="54" t="s">
        <v>2793</v>
      </c>
      <c r="D146" s="245" t="s">
        <v>2792</v>
      </c>
      <c r="E146" s="54"/>
      <c r="F146" s="124"/>
      <c r="G146" s="124"/>
    </row>
    <row r="147" spans="2:7" ht="15.6" x14ac:dyDescent="0.3">
      <c r="B147" s="2"/>
      <c r="C147" s="775" t="s">
        <v>34</v>
      </c>
      <c r="D147" s="775" t="s">
        <v>36</v>
      </c>
      <c r="E147" s="775" t="s">
        <v>93</v>
      </c>
      <c r="F147" s="775"/>
    </row>
    <row r="148" spans="2:7" ht="15.6" x14ac:dyDescent="0.3">
      <c r="B148" s="2"/>
      <c r="C148" s="775"/>
      <c r="D148" s="76"/>
      <c r="E148" s="76"/>
      <c r="F148" s="775"/>
    </row>
    <row r="149" spans="2:7" ht="15.6" x14ac:dyDescent="0.3">
      <c r="B149" s="2" t="s">
        <v>35</v>
      </c>
      <c r="C149" s="204" t="s">
        <v>2791</v>
      </c>
      <c r="D149" s="76"/>
      <c r="E149" s="246">
        <v>44586</v>
      </c>
    </row>
    <row r="150" spans="2:7" ht="37.5" customHeight="1" x14ac:dyDescent="0.3">
      <c r="B150" s="2" t="s">
        <v>38</v>
      </c>
      <c r="C150" s="783" t="s">
        <v>42</v>
      </c>
      <c r="D150" s="76"/>
      <c r="E150" s="790" t="s">
        <v>40</v>
      </c>
    </row>
    <row r="152" spans="2:7" ht="21" x14ac:dyDescent="0.4">
      <c r="C152" s="1015" t="s">
        <v>3302</v>
      </c>
    </row>
  </sheetData>
  <mergeCells count="22">
    <mergeCell ref="A27:F27"/>
    <mergeCell ref="A139:F139"/>
    <mergeCell ref="A133:F133"/>
    <mergeCell ref="A126:F126"/>
    <mergeCell ref="A111:F111"/>
    <mergeCell ref="A103:F103"/>
    <mergeCell ref="A25:F25"/>
    <mergeCell ref="A87:F87"/>
    <mergeCell ref="A3:F3"/>
    <mergeCell ref="A7:F7"/>
    <mergeCell ref="A101:F101"/>
    <mergeCell ref="A5:F5"/>
    <mergeCell ref="A18:F18"/>
    <mergeCell ref="A84:F84"/>
    <mergeCell ref="A73:F73"/>
    <mergeCell ref="A63:F63"/>
    <mergeCell ref="A54:F54"/>
    <mergeCell ref="A52:F52"/>
    <mergeCell ref="A97:F97"/>
    <mergeCell ref="A49:F49"/>
    <mergeCell ref="A46:F46"/>
    <mergeCell ref="A34:F34"/>
  </mergeCells>
  <hyperlinks>
    <hyperlink ref="C152" r:id="rId1" xr:uid="{00000000-0004-0000-0C00-000000000000}"/>
  </hyperlinks>
  <pageMargins left="0.23622047244094491" right="0.23622047244094491" top="1.3385826771653544" bottom="0.74803149606299213" header="0.31496062992125984" footer="0.31496062992125984"/>
  <pageSetup paperSize="9" scale="71" fitToHeight="0" orientation="landscape" r:id="rId2"/>
  <rowBreaks count="11" manualBreakCount="11">
    <brk id="12" max="16383" man="1"/>
    <brk id="25" max="5" man="1"/>
    <brk id="39" max="5" man="1"/>
    <brk id="47" max="5" man="1"/>
    <brk id="64" max="5" man="1"/>
    <brk id="79" max="16383" man="1"/>
    <brk id="89" max="5" man="1"/>
    <brk id="105" max="5" man="1"/>
    <brk id="114" max="5" man="1"/>
    <brk id="120" max="16383" man="1"/>
    <brk id="129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G32"/>
  <sheetViews>
    <sheetView view="pageBreakPreview" zoomScaleNormal="100" zoomScaleSheetLayoutView="100" workbookViewId="0">
      <selection activeCell="D33" sqref="D33"/>
    </sheetView>
  </sheetViews>
  <sheetFormatPr defaultRowHeight="14.4" x14ac:dyDescent="0.3"/>
  <cols>
    <col min="1" max="1" width="11.6640625" customWidth="1"/>
    <col min="2" max="2" width="31.109375" customWidth="1"/>
    <col min="3" max="3" width="32.109375" customWidth="1"/>
    <col min="4" max="4" width="29.33203125" customWidth="1"/>
    <col min="5" max="5" width="32.5546875" customWidth="1"/>
    <col min="6" max="6" width="22" customWidth="1"/>
  </cols>
  <sheetData>
    <row r="1" spans="1:6" ht="9.75" customHeight="1" x14ac:dyDescent="0.3">
      <c r="A1" s="76"/>
      <c r="B1" s="76"/>
      <c r="C1" s="76"/>
      <c r="D1" s="76"/>
      <c r="E1" s="76"/>
      <c r="F1" s="130"/>
    </row>
    <row r="2" spans="1:6" ht="57" customHeight="1" x14ac:dyDescent="0.3">
      <c r="A2" s="1425" t="s">
        <v>565</v>
      </c>
      <c r="B2" s="1425"/>
      <c r="C2" s="1425"/>
      <c r="D2" s="1425"/>
      <c r="E2" s="1425"/>
      <c r="F2" s="1425"/>
    </row>
    <row r="3" spans="1:6" s="75" customFormat="1" ht="13.5" customHeight="1" x14ac:dyDescent="0.3">
      <c r="A3" s="563"/>
      <c r="B3" s="563"/>
      <c r="C3" s="563"/>
      <c r="D3" s="563"/>
      <c r="E3" s="563"/>
      <c r="F3" s="564" t="s">
        <v>567</v>
      </c>
    </row>
    <row r="4" spans="1:6" ht="48.75" customHeight="1" x14ac:dyDescent="0.3">
      <c r="A4" s="1426" t="s">
        <v>566</v>
      </c>
      <c r="B4" s="1426"/>
      <c r="C4" s="1426"/>
      <c r="D4" s="1426"/>
      <c r="E4" s="1426"/>
      <c r="F4" s="1426"/>
    </row>
    <row r="5" spans="1:6" ht="168" customHeight="1" x14ac:dyDescent="0.3">
      <c r="A5" s="147" t="s">
        <v>41</v>
      </c>
      <c r="B5" s="547" t="s">
        <v>44</v>
      </c>
      <c r="C5" s="547" t="s">
        <v>108</v>
      </c>
      <c r="D5" s="547" t="s">
        <v>109</v>
      </c>
      <c r="E5" s="547" t="s">
        <v>110</v>
      </c>
      <c r="F5" s="547" t="s">
        <v>2</v>
      </c>
    </row>
    <row r="6" spans="1:6" ht="15.6" x14ac:dyDescent="0.3">
      <c r="A6" s="131">
        <v>1</v>
      </c>
      <c r="B6" s="132">
        <v>2</v>
      </c>
      <c r="C6" s="132">
        <v>3</v>
      </c>
      <c r="D6" s="133">
        <v>4</v>
      </c>
      <c r="E6" s="134">
        <v>5</v>
      </c>
      <c r="F6" s="135">
        <v>6</v>
      </c>
    </row>
    <row r="7" spans="1:6" ht="31.2" x14ac:dyDescent="0.3">
      <c r="A7" s="1427">
        <v>1</v>
      </c>
      <c r="B7" s="1429" t="s">
        <v>414</v>
      </c>
      <c r="C7" s="1429" t="s">
        <v>415</v>
      </c>
      <c r="D7" s="1431" t="s">
        <v>1687</v>
      </c>
      <c r="E7" s="136" t="s">
        <v>432</v>
      </c>
      <c r="F7" s="137" t="s">
        <v>416</v>
      </c>
    </row>
    <row r="8" spans="1:6" ht="23.25" customHeight="1" x14ac:dyDescent="0.3">
      <c r="A8" s="1428"/>
      <c r="B8" s="1430"/>
      <c r="C8" s="1430"/>
      <c r="D8" s="1431"/>
      <c r="E8" s="138" t="s">
        <v>433</v>
      </c>
      <c r="F8" s="139" t="s">
        <v>417</v>
      </c>
    </row>
    <row r="9" spans="1:6" ht="22.5" customHeight="1" x14ac:dyDescent="0.3">
      <c r="A9" s="131">
        <v>2</v>
      </c>
      <c r="B9" s="140" t="s">
        <v>418</v>
      </c>
      <c r="C9" s="140" t="s">
        <v>419</v>
      </c>
      <c r="D9" s="1431"/>
      <c r="E9" s="141"/>
      <c r="F9" s="142"/>
    </row>
    <row r="10" spans="1:6" ht="15.6" x14ac:dyDescent="0.3">
      <c r="A10" s="131">
        <v>3</v>
      </c>
      <c r="B10" s="140" t="s">
        <v>420</v>
      </c>
      <c r="C10" s="140" t="s">
        <v>421</v>
      </c>
      <c r="D10" s="1431"/>
      <c r="E10" s="141"/>
      <c r="F10" s="142"/>
    </row>
    <row r="11" spans="1:6" ht="15.6" x14ac:dyDescent="0.3">
      <c r="A11" s="1433">
        <v>4</v>
      </c>
      <c r="B11" s="1434" t="s">
        <v>422</v>
      </c>
      <c r="C11" s="1436" t="s">
        <v>2163</v>
      </c>
      <c r="D11" s="1431"/>
      <c r="E11" s="141"/>
      <c r="F11" s="142"/>
    </row>
    <row r="12" spans="1:6" ht="15.6" x14ac:dyDescent="0.3">
      <c r="A12" s="1428"/>
      <c r="B12" s="1435"/>
      <c r="C12" s="1430"/>
      <c r="D12" s="1431"/>
      <c r="E12" s="141"/>
      <c r="F12" s="142"/>
    </row>
    <row r="13" spans="1:6" ht="15.6" x14ac:dyDescent="0.3">
      <c r="A13" s="1433">
        <v>5</v>
      </c>
      <c r="B13" s="1436" t="s">
        <v>423</v>
      </c>
      <c r="C13" s="1436" t="s">
        <v>2164</v>
      </c>
      <c r="D13" s="1431"/>
      <c r="E13" s="141"/>
      <c r="F13" s="142"/>
    </row>
    <row r="14" spans="1:6" ht="15.6" x14ac:dyDescent="0.3">
      <c r="A14" s="1428"/>
      <c r="B14" s="1430"/>
      <c r="C14" s="1430"/>
      <c r="D14" s="1431"/>
      <c r="E14" s="141"/>
      <c r="F14" s="142"/>
    </row>
    <row r="15" spans="1:6" ht="46.8" x14ac:dyDescent="0.3">
      <c r="A15" s="131">
        <v>6</v>
      </c>
      <c r="B15" s="140" t="s">
        <v>424</v>
      </c>
      <c r="C15" s="140" t="s">
        <v>425</v>
      </c>
      <c r="D15" s="1431"/>
      <c r="E15" s="141"/>
      <c r="F15" s="142"/>
    </row>
    <row r="16" spans="1:6" ht="31.2" x14ac:dyDescent="0.3">
      <c r="A16" s="131">
        <v>7</v>
      </c>
      <c r="B16" s="140" t="s">
        <v>426</v>
      </c>
      <c r="C16" s="140" t="s">
        <v>2165</v>
      </c>
      <c r="D16" s="1431"/>
      <c r="E16" s="141"/>
      <c r="F16" s="142"/>
    </row>
    <row r="17" spans="1:7" ht="15.6" x14ac:dyDescent="0.3">
      <c r="A17" s="131">
        <v>8</v>
      </c>
      <c r="B17" s="140" t="s">
        <v>427</v>
      </c>
      <c r="C17" s="140" t="s">
        <v>428</v>
      </c>
      <c r="D17" s="1431"/>
      <c r="E17" s="141"/>
      <c r="F17" s="142"/>
    </row>
    <row r="18" spans="1:7" ht="15.6" x14ac:dyDescent="0.3">
      <c r="A18" s="131">
        <v>9</v>
      </c>
      <c r="B18" s="140" t="s">
        <v>429</v>
      </c>
      <c r="C18" s="140" t="s">
        <v>421</v>
      </c>
      <c r="D18" s="1431"/>
      <c r="E18" s="141"/>
      <c r="F18" s="142"/>
    </row>
    <row r="19" spans="1:7" ht="15.6" x14ac:dyDescent="0.3">
      <c r="A19" s="131">
        <v>10</v>
      </c>
      <c r="B19" s="140" t="s">
        <v>430</v>
      </c>
      <c r="C19" s="140" t="s">
        <v>2167</v>
      </c>
      <c r="D19" s="1431"/>
      <c r="E19" s="141"/>
      <c r="F19" s="142"/>
    </row>
    <row r="20" spans="1:7" s="75" customFormat="1" ht="15.6" x14ac:dyDescent="0.3">
      <c r="A20" s="565">
        <v>11</v>
      </c>
      <c r="B20" s="566" t="s">
        <v>2166</v>
      </c>
      <c r="C20" s="566" t="s">
        <v>421</v>
      </c>
      <c r="D20" s="1431"/>
      <c r="E20" s="141"/>
      <c r="F20" s="142"/>
    </row>
    <row r="21" spans="1:7" ht="16.2" thickBot="1" x14ac:dyDescent="0.35">
      <c r="A21" s="143">
        <v>12</v>
      </c>
      <c r="B21" s="144" t="s">
        <v>431</v>
      </c>
      <c r="C21" s="144" t="s">
        <v>2167</v>
      </c>
      <c r="D21" s="1432"/>
      <c r="E21" s="145"/>
      <c r="F21" s="146"/>
    </row>
    <row r="22" spans="1:7" ht="15.6" x14ac:dyDescent="0.3">
      <c r="A22" s="76"/>
      <c r="B22" s="76"/>
      <c r="C22" s="76"/>
      <c r="D22" s="76"/>
      <c r="E22" s="76"/>
      <c r="F22" s="76"/>
    </row>
    <row r="23" spans="1:7" ht="109.2" x14ac:dyDescent="0.3">
      <c r="A23" s="76"/>
      <c r="B23" s="53" t="s">
        <v>2795</v>
      </c>
      <c r="C23" s="731" t="s">
        <v>2869</v>
      </c>
      <c r="D23" s="76"/>
      <c r="E23" s="76"/>
      <c r="F23" s="736"/>
    </row>
    <row r="24" spans="1:7" ht="15.6" x14ac:dyDescent="0.3">
      <c r="A24" s="76"/>
      <c r="B24" s="2" t="s">
        <v>32</v>
      </c>
      <c r="C24" s="775" t="s">
        <v>781</v>
      </c>
      <c r="D24" s="76"/>
      <c r="E24" s="76"/>
      <c r="F24" s="775" t="s">
        <v>31</v>
      </c>
    </row>
    <row r="25" spans="1:7" ht="15.6" x14ac:dyDescent="0.3">
      <c r="A25" s="76"/>
      <c r="B25" s="2"/>
      <c r="C25" s="76"/>
      <c r="D25" s="76"/>
      <c r="E25" s="76"/>
      <c r="F25" s="76"/>
    </row>
    <row r="26" spans="1:7" ht="132.75" customHeight="1" x14ac:dyDescent="0.3">
      <c r="A26" s="76"/>
      <c r="B26" s="53" t="s">
        <v>647</v>
      </c>
      <c r="C26" s="54" t="s">
        <v>2793</v>
      </c>
      <c r="D26" s="245" t="s">
        <v>2792</v>
      </c>
      <c r="E26" s="124"/>
      <c r="F26" s="54"/>
      <c r="G26" s="15"/>
    </row>
    <row r="27" spans="1:7" ht="15.6" x14ac:dyDescent="0.3">
      <c r="A27" s="76"/>
      <c r="B27" s="2"/>
      <c r="C27" s="775" t="s">
        <v>34</v>
      </c>
      <c r="D27" s="775" t="s">
        <v>36</v>
      </c>
      <c r="E27" s="775"/>
      <c r="F27" s="775" t="s">
        <v>31</v>
      </c>
    </row>
    <row r="28" spans="1:7" ht="15.6" x14ac:dyDescent="0.3">
      <c r="A28" s="76"/>
      <c r="B28" s="2"/>
      <c r="C28" s="775"/>
      <c r="D28" s="76"/>
      <c r="E28" s="76"/>
      <c r="F28" s="775"/>
    </row>
    <row r="29" spans="1:7" ht="15.6" x14ac:dyDescent="0.3">
      <c r="A29" s="76"/>
      <c r="B29" s="2" t="s">
        <v>35</v>
      </c>
      <c r="C29" s="736" t="s">
        <v>2791</v>
      </c>
      <c r="D29" s="76"/>
      <c r="E29" s="76"/>
      <c r="F29" s="246">
        <v>44586</v>
      </c>
    </row>
    <row r="30" spans="1:7" ht="31.2" x14ac:dyDescent="0.3">
      <c r="A30" s="76"/>
      <c r="B30" s="2" t="s">
        <v>38</v>
      </c>
      <c r="C30" s="783" t="s">
        <v>42</v>
      </c>
      <c r="D30" s="76"/>
      <c r="E30" s="76"/>
      <c r="F30" s="790" t="s">
        <v>40</v>
      </c>
    </row>
    <row r="31" spans="1:7" x14ac:dyDescent="0.3">
      <c r="B31" s="3"/>
    </row>
    <row r="32" spans="1:7" ht="21" x14ac:dyDescent="0.4">
      <c r="C32" s="1017" t="s">
        <v>3302</v>
      </c>
    </row>
  </sheetData>
  <mergeCells count="12">
    <mergeCell ref="A2:F2"/>
    <mergeCell ref="A4:F4"/>
    <mergeCell ref="A7:A8"/>
    <mergeCell ref="B7:B8"/>
    <mergeCell ref="C7:C8"/>
    <mergeCell ref="D7:D21"/>
    <mergeCell ref="A11:A12"/>
    <mergeCell ref="B11:B12"/>
    <mergeCell ref="C11:C12"/>
    <mergeCell ref="A13:A14"/>
    <mergeCell ref="B13:B14"/>
    <mergeCell ref="C13:C14"/>
  </mergeCells>
  <hyperlinks>
    <hyperlink ref="C32" r:id="rId1" xr:uid="{00000000-0004-0000-0D00-000000000000}"/>
  </hyperlinks>
  <pageMargins left="0.23622047244094491" right="0.23622047244094491" top="0.78740157480314965" bottom="0" header="0" footer="0.31496062992125984"/>
  <pageSetup paperSize="9" scale="90" fitToHeight="0" orientation="landscape" r:id="rId2"/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N22"/>
  <sheetViews>
    <sheetView view="pageBreakPreview" topLeftCell="C4" zoomScale="90" zoomScaleNormal="66" zoomScaleSheetLayoutView="90" workbookViewId="0">
      <selection activeCell="N19" sqref="N19"/>
    </sheetView>
  </sheetViews>
  <sheetFormatPr defaultColWidth="9.109375" defaultRowHeight="15.6" x14ac:dyDescent="0.3"/>
  <cols>
    <col min="1" max="1" width="14.33203125" style="10" customWidth="1"/>
    <col min="2" max="2" width="18.5546875" style="10" customWidth="1"/>
    <col min="3" max="3" width="17.109375" style="10" customWidth="1"/>
    <col min="4" max="4" width="21.109375" style="10" bestFit="1" customWidth="1"/>
    <col min="5" max="5" width="4.88671875" style="10" bestFit="1" customWidth="1"/>
    <col min="6" max="7" width="4.44140625" style="10" customWidth="1"/>
    <col min="8" max="9" width="4.88671875" style="10" bestFit="1" customWidth="1"/>
    <col min="10" max="13" width="4.44140625" style="10" customWidth="1"/>
    <col min="14" max="14" width="7.88671875" style="10" customWidth="1"/>
    <col min="15" max="15" width="4.44140625" style="10" customWidth="1"/>
    <col min="16" max="16" width="8.44140625" style="10" customWidth="1"/>
    <col min="17" max="17" width="8.33203125" style="10" bestFit="1" customWidth="1"/>
    <col min="18" max="38" width="4.44140625" style="10" customWidth="1"/>
    <col min="39" max="16384" width="9.109375" style="10"/>
  </cols>
  <sheetData>
    <row r="1" spans="1:40" ht="18.75" customHeight="1" x14ac:dyDescent="0.3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AI1" s="1177" t="s">
        <v>568</v>
      </c>
      <c r="AJ1" s="1177"/>
      <c r="AK1" s="1177"/>
      <c r="AL1" s="1177"/>
    </row>
    <row r="2" spans="1:40" ht="48.75" customHeight="1" x14ac:dyDescent="0.3">
      <c r="A2" s="1426" t="s">
        <v>569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426"/>
      <c r="V2" s="1426"/>
      <c r="W2" s="1426"/>
      <c r="X2" s="1426"/>
      <c r="Y2" s="1426"/>
      <c r="Z2" s="1426"/>
      <c r="AA2" s="1426"/>
      <c r="AB2" s="1426"/>
      <c r="AC2" s="1426"/>
      <c r="AD2" s="1426"/>
      <c r="AE2" s="1426"/>
      <c r="AF2" s="1426"/>
      <c r="AG2" s="1426"/>
      <c r="AH2" s="1426"/>
      <c r="AI2" s="1426"/>
      <c r="AJ2" s="1426"/>
      <c r="AK2" s="1426"/>
      <c r="AL2" s="1426"/>
    </row>
    <row r="3" spans="1:40" ht="25.5" customHeight="1" x14ac:dyDescent="0.3">
      <c r="A3" s="1304" t="s">
        <v>41</v>
      </c>
      <c r="B3" s="1304" t="s">
        <v>11</v>
      </c>
      <c r="C3" s="1304" t="s">
        <v>51</v>
      </c>
      <c r="D3" s="1304"/>
      <c r="E3" s="1441" t="s">
        <v>19</v>
      </c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2" t="s">
        <v>52</v>
      </c>
      <c r="R3" s="1442"/>
      <c r="S3" s="1442"/>
      <c r="T3" s="1442"/>
      <c r="U3" s="1442"/>
      <c r="V3" s="1442"/>
      <c r="W3" s="1442"/>
      <c r="X3" s="1442"/>
      <c r="Y3" s="1442"/>
      <c r="Z3" s="1442"/>
      <c r="AA3" s="1442"/>
      <c r="AB3" s="1442"/>
      <c r="AC3" s="1442"/>
      <c r="AD3" s="1442"/>
      <c r="AE3" s="1442"/>
      <c r="AF3" s="1442"/>
      <c r="AG3" s="1442"/>
      <c r="AH3" s="1442"/>
      <c r="AI3" s="1442"/>
      <c r="AJ3" s="1442"/>
      <c r="AK3" s="1442"/>
      <c r="AL3" s="1442"/>
    </row>
    <row r="4" spans="1:40" ht="225.75" customHeight="1" x14ac:dyDescent="0.3">
      <c r="A4" s="1304"/>
      <c r="B4" s="1304"/>
      <c r="C4" s="1304" t="s">
        <v>523</v>
      </c>
      <c r="D4" s="1304" t="s">
        <v>54</v>
      </c>
      <c r="E4" s="561" t="s">
        <v>55</v>
      </c>
      <c r="F4" s="548" t="s">
        <v>12</v>
      </c>
      <c r="G4" s="1443" t="s">
        <v>13</v>
      </c>
      <c r="H4" s="1443"/>
      <c r="I4" s="1443" t="s">
        <v>14</v>
      </c>
      <c r="J4" s="1443"/>
      <c r="K4" s="1445" t="s">
        <v>56</v>
      </c>
      <c r="L4" s="1445"/>
      <c r="M4" s="1445" t="s">
        <v>57</v>
      </c>
      <c r="N4" s="1445"/>
      <c r="O4" s="1445" t="s">
        <v>58</v>
      </c>
      <c r="P4" s="1445"/>
      <c r="Q4" s="1440" t="s">
        <v>59</v>
      </c>
      <c r="R4" s="1440" t="s">
        <v>60</v>
      </c>
      <c r="S4" s="1440" t="s">
        <v>61</v>
      </c>
      <c r="T4" s="1440" t="s">
        <v>62</v>
      </c>
      <c r="U4" s="1440" t="s">
        <v>107</v>
      </c>
      <c r="V4" s="1440" t="s">
        <v>63</v>
      </c>
      <c r="W4" s="1440" t="s">
        <v>64</v>
      </c>
      <c r="X4" s="1440" t="s">
        <v>65</v>
      </c>
      <c r="Y4" s="1444" t="s">
        <v>66</v>
      </c>
      <c r="Z4" s="1440" t="s">
        <v>67</v>
      </c>
      <c r="AA4" s="1440" t="s">
        <v>68</v>
      </c>
      <c r="AB4" s="1440" t="s">
        <v>69</v>
      </c>
      <c r="AC4" s="1440" t="s">
        <v>70</v>
      </c>
      <c r="AD4" s="1440" t="s">
        <v>71</v>
      </c>
      <c r="AE4" s="1440" t="s">
        <v>72</v>
      </c>
      <c r="AF4" s="1440" t="s">
        <v>73</v>
      </c>
      <c r="AG4" s="1440" t="s">
        <v>74</v>
      </c>
      <c r="AH4" s="1440" t="s">
        <v>106</v>
      </c>
      <c r="AI4" s="1440" t="s">
        <v>75</v>
      </c>
      <c r="AJ4" s="1440" t="s">
        <v>76</v>
      </c>
      <c r="AK4" s="1440" t="s">
        <v>77</v>
      </c>
      <c r="AL4" s="1440" t="s">
        <v>78</v>
      </c>
    </row>
    <row r="5" spans="1:40" ht="42" customHeight="1" x14ac:dyDescent="0.3">
      <c r="A5" s="1304"/>
      <c r="B5" s="1304"/>
      <c r="C5" s="1304"/>
      <c r="D5" s="1304"/>
      <c r="E5" s="548" t="s">
        <v>79</v>
      </c>
      <c r="F5" s="548" t="s">
        <v>79</v>
      </c>
      <c r="G5" s="548" t="s">
        <v>79</v>
      </c>
      <c r="H5" s="548" t="s">
        <v>80</v>
      </c>
      <c r="I5" s="548" t="s">
        <v>79</v>
      </c>
      <c r="J5" s="548" t="s">
        <v>80</v>
      </c>
      <c r="K5" s="548" t="s">
        <v>79</v>
      </c>
      <c r="L5" s="548" t="s">
        <v>80</v>
      </c>
      <c r="M5" s="548" t="s">
        <v>79</v>
      </c>
      <c r="N5" s="548" t="s">
        <v>80</v>
      </c>
      <c r="O5" s="548" t="s">
        <v>79</v>
      </c>
      <c r="P5" s="548" t="s">
        <v>80</v>
      </c>
      <c r="Q5" s="1440"/>
      <c r="R5" s="1440"/>
      <c r="S5" s="1440"/>
      <c r="T5" s="1440"/>
      <c r="U5" s="1440"/>
      <c r="V5" s="1440"/>
      <c r="W5" s="1440"/>
      <c r="X5" s="1440"/>
      <c r="Y5" s="1444"/>
      <c r="Z5" s="1440"/>
      <c r="AA5" s="1440"/>
      <c r="AB5" s="1440"/>
      <c r="AC5" s="1440"/>
      <c r="AD5" s="1440"/>
      <c r="AE5" s="1440"/>
      <c r="AF5" s="1440"/>
      <c r="AG5" s="1440"/>
      <c r="AH5" s="1440"/>
      <c r="AI5" s="1440"/>
      <c r="AJ5" s="1440"/>
      <c r="AK5" s="1440"/>
      <c r="AL5" s="1440"/>
    </row>
    <row r="6" spans="1:40" s="19" customFormat="1" x14ac:dyDescent="0.3">
      <c r="A6" s="131">
        <v>1</v>
      </c>
      <c r="B6" s="132">
        <v>2</v>
      </c>
      <c r="C6" s="132">
        <v>3</v>
      </c>
      <c r="D6" s="133">
        <v>4</v>
      </c>
      <c r="E6" s="131">
        <v>5</v>
      </c>
      <c r="F6" s="132">
        <v>6</v>
      </c>
      <c r="G6" s="132">
        <v>7</v>
      </c>
      <c r="H6" s="132">
        <v>8</v>
      </c>
      <c r="I6" s="132">
        <v>9</v>
      </c>
      <c r="J6" s="132">
        <v>10</v>
      </c>
      <c r="K6" s="132">
        <v>11</v>
      </c>
      <c r="L6" s="132">
        <v>12</v>
      </c>
      <c r="M6" s="132">
        <v>13</v>
      </c>
      <c r="N6" s="132">
        <v>14</v>
      </c>
      <c r="O6" s="132">
        <v>15</v>
      </c>
      <c r="P6" s="135">
        <v>16</v>
      </c>
      <c r="Q6" s="131">
        <v>17</v>
      </c>
      <c r="R6" s="132">
        <v>18</v>
      </c>
      <c r="S6" s="132">
        <v>19</v>
      </c>
      <c r="T6" s="132">
        <v>20</v>
      </c>
      <c r="U6" s="132">
        <v>21</v>
      </c>
      <c r="V6" s="147">
        <v>22</v>
      </c>
      <c r="W6" s="147">
        <v>23</v>
      </c>
      <c r="X6" s="147">
        <v>24</v>
      </c>
      <c r="Y6" s="147">
        <v>25</v>
      </c>
      <c r="Z6" s="148">
        <v>26</v>
      </c>
      <c r="AA6" s="148">
        <v>27</v>
      </c>
      <c r="AB6" s="148">
        <v>28</v>
      </c>
      <c r="AC6" s="148">
        <v>29</v>
      </c>
      <c r="AD6" s="148">
        <v>30</v>
      </c>
      <c r="AE6" s="148">
        <v>31</v>
      </c>
      <c r="AF6" s="148">
        <v>32</v>
      </c>
      <c r="AG6" s="148">
        <v>33</v>
      </c>
      <c r="AH6" s="148">
        <v>34</v>
      </c>
      <c r="AI6" s="148">
        <v>35</v>
      </c>
      <c r="AJ6" s="148">
        <v>36</v>
      </c>
      <c r="AK6" s="148">
        <v>37</v>
      </c>
      <c r="AL6" s="135">
        <v>38</v>
      </c>
    </row>
    <row r="7" spans="1:40" ht="57.75" customHeight="1" thickBot="1" x14ac:dyDescent="0.35">
      <c r="A7" s="149">
        <v>1</v>
      </c>
      <c r="B7" s="150" t="s">
        <v>1688</v>
      </c>
      <c r="C7" s="92" t="s">
        <v>220</v>
      </c>
      <c r="D7" s="151" t="s">
        <v>571</v>
      </c>
      <c r="E7" s="149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10</v>
      </c>
      <c r="N7" s="134">
        <v>2</v>
      </c>
      <c r="O7" s="134">
        <v>0</v>
      </c>
      <c r="P7" s="152">
        <v>0</v>
      </c>
      <c r="Q7" s="153">
        <v>1</v>
      </c>
      <c r="R7" s="134">
        <v>0</v>
      </c>
      <c r="S7" s="134">
        <v>1</v>
      </c>
      <c r="T7" s="134"/>
      <c r="U7" s="134">
        <v>1</v>
      </c>
      <c r="V7" s="134">
        <v>2</v>
      </c>
      <c r="W7" s="134">
        <v>2</v>
      </c>
      <c r="X7" s="154">
        <v>1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0</v>
      </c>
      <c r="AH7" s="154">
        <v>1</v>
      </c>
      <c r="AI7" s="154">
        <v>0</v>
      </c>
      <c r="AJ7" s="154">
        <v>3</v>
      </c>
      <c r="AK7" s="154">
        <v>0</v>
      </c>
      <c r="AL7" s="155">
        <v>0</v>
      </c>
    </row>
    <row r="8" spans="1:40" ht="31.8" thickBot="1" x14ac:dyDescent="0.35">
      <c r="A8" s="156" t="s">
        <v>241</v>
      </c>
      <c r="B8" s="88"/>
      <c r="C8" s="88"/>
      <c r="D8" s="157"/>
      <c r="E8" s="158">
        <f>SUM(E7)</f>
        <v>0</v>
      </c>
      <c r="F8" s="88">
        <f t="shared" ref="F8:AL8" si="0">SUM(F7)</f>
        <v>0</v>
      </c>
      <c r="G8" s="88">
        <f t="shared" si="0"/>
        <v>0</v>
      </c>
      <c r="H8" s="88">
        <f t="shared" si="0"/>
        <v>0</v>
      </c>
      <c r="I8" s="88">
        <f t="shared" si="0"/>
        <v>0</v>
      </c>
      <c r="J8" s="88">
        <f t="shared" si="0"/>
        <v>0</v>
      </c>
      <c r="K8" s="88">
        <f t="shared" si="0"/>
        <v>0</v>
      </c>
      <c r="L8" s="88">
        <f t="shared" si="0"/>
        <v>0</v>
      </c>
      <c r="M8" s="88">
        <f t="shared" si="0"/>
        <v>10</v>
      </c>
      <c r="N8" s="88">
        <f t="shared" si="0"/>
        <v>2</v>
      </c>
      <c r="O8" s="88">
        <f t="shared" si="0"/>
        <v>0</v>
      </c>
      <c r="P8" s="89">
        <f t="shared" si="0"/>
        <v>0</v>
      </c>
      <c r="Q8" s="159">
        <f t="shared" si="0"/>
        <v>1</v>
      </c>
      <c r="R8" s="88">
        <f t="shared" si="0"/>
        <v>0</v>
      </c>
      <c r="S8" s="88">
        <f t="shared" si="0"/>
        <v>1</v>
      </c>
      <c r="T8" s="88">
        <f t="shared" si="0"/>
        <v>0</v>
      </c>
      <c r="U8" s="88">
        <f t="shared" si="0"/>
        <v>1</v>
      </c>
      <c r="V8" s="88">
        <f t="shared" si="0"/>
        <v>2</v>
      </c>
      <c r="W8" s="88">
        <f t="shared" si="0"/>
        <v>2</v>
      </c>
      <c r="X8" s="88">
        <f t="shared" si="0"/>
        <v>1</v>
      </c>
      <c r="Y8" s="88">
        <f t="shared" si="0"/>
        <v>0</v>
      </c>
      <c r="Z8" s="88">
        <f t="shared" si="0"/>
        <v>0</v>
      </c>
      <c r="AA8" s="88">
        <f t="shared" si="0"/>
        <v>0</v>
      </c>
      <c r="AB8" s="88">
        <f t="shared" si="0"/>
        <v>0</v>
      </c>
      <c r="AC8" s="88">
        <f t="shared" si="0"/>
        <v>0</v>
      </c>
      <c r="AD8" s="88">
        <f t="shared" si="0"/>
        <v>0</v>
      </c>
      <c r="AE8" s="88">
        <f t="shared" si="0"/>
        <v>0</v>
      </c>
      <c r="AF8" s="88">
        <f t="shared" si="0"/>
        <v>0</v>
      </c>
      <c r="AG8" s="88">
        <f t="shared" si="0"/>
        <v>0</v>
      </c>
      <c r="AH8" s="88">
        <f t="shared" si="0"/>
        <v>1</v>
      </c>
      <c r="AI8" s="88">
        <f t="shared" si="0"/>
        <v>0</v>
      </c>
      <c r="AJ8" s="88">
        <f t="shared" si="0"/>
        <v>3</v>
      </c>
      <c r="AK8" s="88">
        <f t="shared" si="0"/>
        <v>0</v>
      </c>
      <c r="AL8" s="89">
        <f t="shared" si="0"/>
        <v>0</v>
      </c>
    </row>
    <row r="9" spans="1:40" ht="31.8" thickBot="1" x14ac:dyDescent="0.35">
      <c r="A9" s="156" t="s">
        <v>570</v>
      </c>
      <c r="B9" s="160"/>
      <c r="C9" s="160"/>
      <c r="D9" s="161"/>
      <c r="E9" s="158">
        <f>SUM(E7)</f>
        <v>0</v>
      </c>
      <c r="F9" s="88">
        <f t="shared" ref="F9:AL9" si="1">SUM(F7)</f>
        <v>0</v>
      </c>
      <c r="G9" s="88">
        <f t="shared" si="1"/>
        <v>0</v>
      </c>
      <c r="H9" s="88">
        <f t="shared" si="1"/>
        <v>0</v>
      </c>
      <c r="I9" s="88">
        <f t="shared" si="1"/>
        <v>0</v>
      </c>
      <c r="J9" s="88">
        <f t="shared" si="1"/>
        <v>0</v>
      </c>
      <c r="K9" s="88">
        <f t="shared" si="1"/>
        <v>0</v>
      </c>
      <c r="L9" s="88">
        <f t="shared" si="1"/>
        <v>0</v>
      </c>
      <c r="M9" s="88">
        <f t="shared" si="1"/>
        <v>10</v>
      </c>
      <c r="N9" s="88">
        <f t="shared" si="1"/>
        <v>2</v>
      </c>
      <c r="O9" s="88">
        <f t="shared" si="1"/>
        <v>0</v>
      </c>
      <c r="P9" s="89">
        <f t="shared" si="1"/>
        <v>0</v>
      </c>
      <c r="Q9" s="159">
        <f t="shared" si="1"/>
        <v>1</v>
      </c>
      <c r="R9" s="88">
        <f t="shared" si="1"/>
        <v>0</v>
      </c>
      <c r="S9" s="88">
        <f t="shared" si="1"/>
        <v>1</v>
      </c>
      <c r="T9" s="88">
        <f t="shared" si="1"/>
        <v>0</v>
      </c>
      <c r="U9" s="88">
        <f t="shared" si="1"/>
        <v>1</v>
      </c>
      <c r="V9" s="88">
        <f t="shared" si="1"/>
        <v>2</v>
      </c>
      <c r="W9" s="88">
        <f t="shared" si="1"/>
        <v>2</v>
      </c>
      <c r="X9" s="88">
        <f t="shared" si="1"/>
        <v>1</v>
      </c>
      <c r="Y9" s="88">
        <f t="shared" si="1"/>
        <v>0</v>
      </c>
      <c r="Z9" s="88">
        <f t="shared" si="1"/>
        <v>0</v>
      </c>
      <c r="AA9" s="88">
        <f t="shared" si="1"/>
        <v>0</v>
      </c>
      <c r="AB9" s="88">
        <f t="shared" si="1"/>
        <v>0</v>
      </c>
      <c r="AC9" s="88">
        <f t="shared" si="1"/>
        <v>0</v>
      </c>
      <c r="AD9" s="88">
        <f t="shared" si="1"/>
        <v>0</v>
      </c>
      <c r="AE9" s="88">
        <f t="shared" si="1"/>
        <v>0</v>
      </c>
      <c r="AF9" s="88">
        <f t="shared" si="1"/>
        <v>0</v>
      </c>
      <c r="AG9" s="88">
        <f t="shared" si="1"/>
        <v>0</v>
      </c>
      <c r="AH9" s="88">
        <f t="shared" si="1"/>
        <v>1</v>
      </c>
      <c r="AI9" s="88">
        <f t="shared" si="1"/>
        <v>0</v>
      </c>
      <c r="AJ9" s="88">
        <f t="shared" si="1"/>
        <v>3</v>
      </c>
      <c r="AK9" s="88">
        <f t="shared" si="1"/>
        <v>0</v>
      </c>
      <c r="AL9" s="89">
        <f t="shared" si="1"/>
        <v>0</v>
      </c>
    </row>
    <row r="10" spans="1:40" ht="63" thickBot="1" x14ac:dyDescent="0.35">
      <c r="A10" s="156" t="s">
        <v>118</v>
      </c>
      <c r="B10" s="160"/>
      <c r="C10" s="160"/>
      <c r="D10" s="161"/>
      <c r="E10" s="158">
        <f>E9</f>
        <v>0</v>
      </c>
      <c r="F10" s="88">
        <f>F9</f>
        <v>0</v>
      </c>
      <c r="G10" s="88">
        <f t="shared" ref="G10:AL10" si="2">G9</f>
        <v>0</v>
      </c>
      <c r="H10" s="88">
        <f t="shared" si="2"/>
        <v>0</v>
      </c>
      <c r="I10" s="88">
        <f t="shared" si="2"/>
        <v>0</v>
      </c>
      <c r="J10" s="88">
        <f t="shared" si="2"/>
        <v>0</v>
      </c>
      <c r="K10" s="88">
        <f t="shared" si="2"/>
        <v>0</v>
      </c>
      <c r="L10" s="88">
        <f t="shared" si="2"/>
        <v>0</v>
      </c>
      <c r="M10" s="88">
        <f t="shared" si="2"/>
        <v>10</v>
      </c>
      <c r="N10" s="88">
        <f t="shared" si="2"/>
        <v>2</v>
      </c>
      <c r="O10" s="88">
        <f t="shared" si="2"/>
        <v>0</v>
      </c>
      <c r="P10" s="88">
        <f t="shared" si="2"/>
        <v>0</v>
      </c>
      <c r="Q10" s="88">
        <f t="shared" si="2"/>
        <v>1</v>
      </c>
      <c r="R10" s="88">
        <f t="shared" si="2"/>
        <v>0</v>
      </c>
      <c r="S10" s="88">
        <f t="shared" si="2"/>
        <v>1</v>
      </c>
      <c r="T10" s="88">
        <f t="shared" si="2"/>
        <v>0</v>
      </c>
      <c r="U10" s="88">
        <f t="shared" si="2"/>
        <v>1</v>
      </c>
      <c r="V10" s="88">
        <f t="shared" si="2"/>
        <v>2</v>
      </c>
      <c r="W10" s="88">
        <f t="shared" si="2"/>
        <v>2</v>
      </c>
      <c r="X10" s="88">
        <f t="shared" si="2"/>
        <v>1</v>
      </c>
      <c r="Y10" s="88">
        <f t="shared" si="2"/>
        <v>0</v>
      </c>
      <c r="Z10" s="88">
        <f t="shared" si="2"/>
        <v>0</v>
      </c>
      <c r="AA10" s="88">
        <f t="shared" si="2"/>
        <v>0</v>
      </c>
      <c r="AB10" s="88">
        <f t="shared" si="2"/>
        <v>0</v>
      </c>
      <c r="AC10" s="88">
        <f t="shared" si="2"/>
        <v>0</v>
      </c>
      <c r="AD10" s="88">
        <f t="shared" si="2"/>
        <v>0</v>
      </c>
      <c r="AE10" s="88">
        <f t="shared" si="2"/>
        <v>0</v>
      </c>
      <c r="AF10" s="88">
        <f t="shared" si="2"/>
        <v>0</v>
      </c>
      <c r="AG10" s="88">
        <f t="shared" si="2"/>
        <v>0</v>
      </c>
      <c r="AH10" s="88">
        <f t="shared" si="2"/>
        <v>1</v>
      </c>
      <c r="AI10" s="88">
        <f t="shared" si="2"/>
        <v>0</v>
      </c>
      <c r="AJ10" s="88">
        <f t="shared" si="2"/>
        <v>3</v>
      </c>
      <c r="AK10" s="88">
        <f t="shared" si="2"/>
        <v>0</v>
      </c>
      <c r="AL10" s="89">
        <f t="shared" si="2"/>
        <v>0</v>
      </c>
      <c r="AM10" s="10">
        <f>SUM(Q10,R10,S10,T10,U10,AC10,AD10,AE10,AF10,AG10,AH10+V10)</f>
        <v>6</v>
      </c>
      <c r="AN10" s="10">
        <f>SUM(W10,X10,AJ10)</f>
        <v>6</v>
      </c>
    </row>
    <row r="11" spans="1:40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</row>
    <row r="12" spans="1:40" ht="93" customHeight="1" x14ac:dyDescent="0.3">
      <c r="A12" s="76"/>
      <c r="B12" s="1192" t="s">
        <v>2795</v>
      </c>
      <c r="C12" s="1192"/>
      <c r="D12" s="1036" t="s">
        <v>2869</v>
      </c>
      <c r="E12" s="1036"/>
      <c r="F12" s="1036"/>
      <c r="G12" s="1036"/>
      <c r="H12" s="1036"/>
      <c r="I12" s="76"/>
      <c r="J12" s="76"/>
      <c r="K12" s="76"/>
      <c r="L12" s="76"/>
      <c r="M12" s="775"/>
      <c r="N12" s="76"/>
      <c r="O12" s="76"/>
      <c r="P12" s="76"/>
      <c r="Q12" s="76"/>
      <c r="R12" s="76"/>
      <c r="S12" s="2"/>
      <c r="T12" s="2"/>
      <c r="U12" s="2"/>
      <c r="V12" s="2"/>
      <c r="W12" s="76"/>
      <c r="X12" s="76"/>
      <c r="Y12" s="76"/>
      <c r="Z12" s="76"/>
      <c r="AA12" s="76"/>
      <c r="AB12" s="76"/>
      <c r="AC12" s="76"/>
      <c r="AD12" s="76"/>
      <c r="AE12" s="1042"/>
      <c r="AF12" s="1042"/>
      <c r="AG12" s="1042"/>
      <c r="AH12" s="1042"/>
      <c r="AI12" s="1042"/>
      <c r="AJ12" s="1042"/>
      <c r="AK12" s="1042"/>
      <c r="AL12" s="129"/>
    </row>
    <row r="13" spans="1:40" x14ac:dyDescent="0.3">
      <c r="A13" s="76"/>
      <c r="B13" s="2" t="s">
        <v>32</v>
      </c>
      <c r="C13" s="76"/>
      <c r="D13" s="1169" t="s">
        <v>50</v>
      </c>
      <c r="E13" s="1169"/>
      <c r="F13" s="1169"/>
      <c r="G13" s="1169"/>
      <c r="H13" s="1169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2"/>
      <c r="T13" s="2"/>
      <c r="U13" s="2"/>
      <c r="V13" s="2"/>
      <c r="W13" s="76"/>
      <c r="X13" s="76"/>
      <c r="Y13" s="76"/>
      <c r="Z13" s="76"/>
      <c r="AA13" s="76"/>
      <c r="AB13" s="76"/>
      <c r="AC13" s="76"/>
      <c r="AD13" s="76"/>
      <c r="AE13" s="1169" t="s">
        <v>31</v>
      </c>
      <c r="AF13" s="1169"/>
      <c r="AG13" s="1169"/>
      <c r="AH13" s="1169"/>
      <c r="AI13" s="1169"/>
      <c r="AJ13" s="1169"/>
      <c r="AK13" s="1169"/>
      <c r="AL13" s="12"/>
    </row>
    <row r="14" spans="1:40" x14ac:dyDescent="0.3">
      <c r="A14" s="76"/>
      <c r="B14" s="2"/>
      <c r="C14" s="76"/>
      <c r="D14" s="1169"/>
      <c r="E14" s="1169"/>
      <c r="F14" s="1169"/>
      <c r="G14" s="1169"/>
      <c r="H14" s="1169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2"/>
      <c r="T14" s="2"/>
      <c r="U14" s="2"/>
      <c r="V14" s="2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12"/>
    </row>
    <row r="15" spans="1:40" ht="102" customHeight="1" x14ac:dyDescent="0.3">
      <c r="A15" s="76"/>
      <c r="B15" s="1316" t="s">
        <v>647</v>
      </c>
      <c r="C15" s="1316"/>
      <c r="D15" s="1044" t="s">
        <v>2793</v>
      </c>
      <c r="E15" s="1044"/>
      <c r="F15" s="1044"/>
      <c r="G15" s="1044"/>
      <c r="H15" s="1044"/>
      <c r="I15" s="76"/>
      <c r="J15" s="76"/>
      <c r="K15" s="76"/>
      <c r="L15" s="76"/>
      <c r="M15" s="76"/>
      <c r="N15" s="76"/>
      <c r="O15" s="76"/>
      <c r="P15" s="76"/>
      <c r="Q15" s="1036" t="s">
        <v>2792</v>
      </c>
      <c r="R15" s="1036"/>
      <c r="S15" s="1036"/>
      <c r="T15" s="1036"/>
      <c r="U15" s="1036"/>
      <c r="V15" s="1036"/>
      <c r="W15" s="1036"/>
      <c r="X15" s="1036"/>
      <c r="Y15" s="1036"/>
      <c r="Z15" s="1036"/>
      <c r="AA15" s="76"/>
      <c r="AB15" s="76"/>
      <c r="AC15" s="76"/>
      <c r="AD15" s="76"/>
      <c r="AE15" s="1042"/>
      <c r="AF15" s="1042"/>
      <c r="AG15" s="1042"/>
      <c r="AH15" s="1042"/>
      <c r="AI15" s="1042"/>
      <c r="AJ15" s="1042"/>
      <c r="AK15" s="1042"/>
      <c r="AL15" s="129"/>
    </row>
    <row r="16" spans="1:40" x14ac:dyDescent="0.3">
      <c r="A16" s="76"/>
      <c r="B16" s="2"/>
      <c r="C16" s="76"/>
      <c r="D16" s="1169" t="s">
        <v>34</v>
      </c>
      <c r="E16" s="1169"/>
      <c r="F16" s="1169"/>
      <c r="G16" s="1169"/>
      <c r="H16" s="1169"/>
      <c r="I16" s="76"/>
      <c r="J16" s="76"/>
      <c r="K16" s="775"/>
      <c r="L16" s="76"/>
      <c r="M16" s="76"/>
      <c r="N16" s="76"/>
      <c r="O16" s="76"/>
      <c r="P16" s="76"/>
      <c r="Q16" s="1168" t="s">
        <v>36</v>
      </c>
      <c r="R16" s="1168"/>
      <c r="S16" s="1168"/>
      <c r="T16" s="1168"/>
      <c r="U16" s="1168"/>
      <c r="V16" s="1168"/>
      <c r="W16" s="1168"/>
      <c r="X16" s="1168"/>
      <c r="Y16" s="1168"/>
      <c r="Z16" s="1168"/>
      <c r="AA16" s="76"/>
      <c r="AB16" s="76"/>
      <c r="AC16" s="76"/>
      <c r="AD16" s="76"/>
      <c r="AE16" s="1169" t="s">
        <v>31</v>
      </c>
      <c r="AF16" s="1169"/>
      <c r="AG16" s="1169"/>
      <c r="AH16" s="1169"/>
      <c r="AI16" s="1169"/>
      <c r="AJ16" s="1169"/>
      <c r="AK16" s="1169"/>
      <c r="AL16" s="12"/>
    </row>
    <row r="17" spans="1:38" x14ac:dyDescent="0.3">
      <c r="A17" s="76"/>
      <c r="B17" s="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5"/>
      <c r="N17" s="76"/>
      <c r="O17" s="76"/>
      <c r="P17" s="76"/>
      <c r="Q17" s="76"/>
      <c r="R17" s="76"/>
      <c r="S17" s="2"/>
      <c r="T17" s="2"/>
      <c r="U17" s="2"/>
      <c r="V17" s="2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129"/>
    </row>
    <row r="18" spans="1:38" x14ac:dyDescent="0.3">
      <c r="A18" s="76"/>
      <c r="B18" s="2" t="s">
        <v>35</v>
      </c>
      <c r="C18" s="76"/>
      <c r="D18" s="1042" t="s">
        <v>2791</v>
      </c>
      <c r="E18" s="1042"/>
      <c r="F18" s="1042"/>
      <c r="G18" s="1042"/>
      <c r="H18" s="1042"/>
      <c r="I18" s="1042"/>
      <c r="J18" s="1042"/>
      <c r="K18" s="1042"/>
      <c r="L18" s="1169"/>
      <c r="M18" s="1169"/>
      <c r="N18" s="76"/>
      <c r="O18" s="76"/>
      <c r="P18" s="76"/>
      <c r="Q18" s="76"/>
      <c r="R18" s="76"/>
      <c r="S18" s="2"/>
      <c r="T18" s="2"/>
      <c r="U18" s="2"/>
      <c r="V18" s="2"/>
      <c r="W18" s="76"/>
      <c r="X18" s="76"/>
      <c r="Y18" s="76"/>
      <c r="Z18" s="76"/>
      <c r="AA18" s="76"/>
      <c r="AB18" s="76"/>
      <c r="AC18" s="76"/>
      <c r="AD18" s="76"/>
      <c r="AE18" s="1170">
        <v>44586</v>
      </c>
      <c r="AF18" s="1036"/>
      <c r="AG18" s="1036"/>
      <c r="AH18" s="1036"/>
      <c r="AI18" s="1036"/>
      <c r="AJ18" s="1036"/>
      <c r="AK18" s="1036"/>
      <c r="AL18" s="129"/>
    </row>
    <row r="19" spans="1:38" ht="15.75" customHeight="1" x14ac:dyDescent="0.3">
      <c r="A19" s="76"/>
      <c r="B19" s="2"/>
      <c r="C19" s="76"/>
      <c r="D19" s="1192" t="s">
        <v>82</v>
      </c>
      <c r="E19" s="1192"/>
      <c r="F19" s="1192"/>
      <c r="G19" s="1192"/>
      <c r="H19" s="1192"/>
      <c r="I19" s="1192"/>
      <c r="J19" s="1192"/>
      <c r="K19" s="1192"/>
      <c r="L19" s="76"/>
      <c r="M19" s="76"/>
      <c r="N19" s="76"/>
      <c r="O19" s="76"/>
      <c r="P19" s="76"/>
      <c r="Q19" s="76"/>
      <c r="R19" s="76"/>
      <c r="S19" s="2"/>
      <c r="T19" s="2"/>
      <c r="U19" s="2"/>
      <c r="V19" s="2"/>
      <c r="W19" s="76"/>
      <c r="X19" s="76"/>
      <c r="Y19" s="76"/>
      <c r="Z19" s="76"/>
      <c r="AA19" s="76"/>
      <c r="AB19" s="76"/>
      <c r="AC19" s="2" t="s">
        <v>40</v>
      </c>
      <c r="AD19" s="2"/>
      <c r="AE19" s="2"/>
      <c r="AF19" s="2"/>
      <c r="AG19" s="2"/>
      <c r="AH19" s="2"/>
      <c r="AI19" s="2"/>
      <c r="AJ19" s="2"/>
      <c r="AK19" s="2"/>
      <c r="AL19" s="12"/>
    </row>
    <row r="20" spans="1:38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38" ht="21" x14ac:dyDescent="0.3">
      <c r="B21" s="2"/>
      <c r="C21" s="2"/>
      <c r="D21" s="1438" t="s">
        <v>3302</v>
      </c>
      <c r="E21" s="1439"/>
      <c r="F21" s="1439"/>
      <c r="G21" s="1439"/>
      <c r="H21" s="1439"/>
      <c r="I21" s="1439"/>
      <c r="J21" s="1439"/>
      <c r="K21" s="143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38" ht="15.75" customHeight="1" x14ac:dyDescent="0.3">
      <c r="B22" s="2"/>
      <c r="C22" s="2"/>
      <c r="D22" s="1437"/>
      <c r="E22" s="143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</sheetData>
  <mergeCells count="55">
    <mergeCell ref="AE18:AK18"/>
    <mergeCell ref="D12:H12"/>
    <mergeCell ref="AE12:AK12"/>
    <mergeCell ref="D13:H13"/>
    <mergeCell ref="AE13:AK13"/>
    <mergeCell ref="AE16:AK16"/>
    <mergeCell ref="A3:A5"/>
    <mergeCell ref="A2:AL2"/>
    <mergeCell ref="AI1:AL1"/>
    <mergeCell ref="D14:H14"/>
    <mergeCell ref="D15:H15"/>
    <mergeCell ref="AE15:AK15"/>
    <mergeCell ref="AL4:AL5"/>
    <mergeCell ref="AA4:AA5"/>
    <mergeCell ref="AB4:AB5"/>
    <mergeCell ref="AC4:AC5"/>
    <mergeCell ref="AD4:AD5"/>
    <mergeCell ref="AE4:AE5"/>
    <mergeCell ref="AF4:AF5"/>
    <mergeCell ref="AG4:AG5"/>
    <mergeCell ref="AI4:AI5"/>
    <mergeCell ref="AJ4:AJ5"/>
    <mergeCell ref="AK4:AK5"/>
    <mergeCell ref="AH4:AH5"/>
    <mergeCell ref="B3:B5"/>
    <mergeCell ref="C3:D3"/>
    <mergeCell ref="E3:P3"/>
    <mergeCell ref="Q3:AL3"/>
    <mergeCell ref="C4:C5"/>
    <mergeCell ref="D4:D5"/>
    <mergeCell ref="G4:H4"/>
    <mergeCell ref="I4:J4"/>
    <mergeCell ref="Y4:Y5"/>
    <mergeCell ref="K4:L4"/>
    <mergeCell ref="M4:N4"/>
    <mergeCell ref="O4:P4"/>
    <mergeCell ref="Q4:Q5"/>
    <mergeCell ref="R4:R5"/>
    <mergeCell ref="S4:S5"/>
    <mergeCell ref="T4:T5"/>
    <mergeCell ref="B12:C12"/>
    <mergeCell ref="Q15:Z15"/>
    <mergeCell ref="D18:K18"/>
    <mergeCell ref="U4:U5"/>
    <mergeCell ref="V4:V5"/>
    <mergeCell ref="W4:W5"/>
    <mergeCell ref="X4:X5"/>
    <mergeCell ref="Z4:Z5"/>
    <mergeCell ref="D22:E22"/>
    <mergeCell ref="B15:C15"/>
    <mergeCell ref="D19:K19"/>
    <mergeCell ref="L18:M18"/>
    <mergeCell ref="Q16:Z16"/>
    <mergeCell ref="D16:H16"/>
    <mergeCell ref="D21:K21"/>
  </mergeCells>
  <hyperlinks>
    <hyperlink ref="D21" r:id="rId1" xr:uid="{00000000-0004-0000-0E00-000000000000}"/>
  </hyperlinks>
  <printOptions horizontalCentered="1"/>
  <pageMargins left="0.15748031496062992" right="0.23622047244094491" top="0.78740157480314965" bottom="0.74803149606299213" header="0.31496062992125984" footer="0.31496062992125984"/>
  <pageSetup paperSize="9" scale="55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H61"/>
  <sheetViews>
    <sheetView view="pageBreakPreview" topLeftCell="A52" zoomScaleNormal="100" zoomScaleSheetLayoutView="100" workbookViewId="0">
      <selection activeCell="E62" sqref="E62"/>
    </sheetView>
  </sheetViews>
  <sheetFormatPr defaultColWidth="9.109375" defaultRowHeight="14.4" x14ac:dyDescent="0.3"/>
  <cols>
    <col min="1" max="1" width="13.109375" style="116" bestFit="1" customWidth="1"/>
    <col min="2" max="2" width="24.5546875" style="116" customWidth="1"/>
    <col min="3" max="3" width="24" style="116" customWidth="1"/>
    <col min="4" max="4" width="21.88671875" style="116" customWidth="1"/>
    <col min="5" max="5" width="22.44140625" style="116" customWidth="1"/>
    <col min="6" max="6" width="17.5546875" style="116" customWidth="1"/>
    <col min="7" max="16384" width="9.109375" style="116"/>
  </cols>
  <sheetData>
    <row r="1" spans="1:8" ht="17.399999999999999" x14ac:dyDescent="0.3">
      <c r="A1" s="118"/>
      <c r="B1" s="118"/>
      <c r="C1" s="118"/>
      <c r="D1" s="118"/>
      <c r="E1" s="118"/>
      <c r="F1" s="162" t="s">
        <v>572</v>
      </c>
      <c r="G1" s="117"/>
      <c r="H1" s="117"/>
    </row>
    <row r="2" spans="1:8" ht="42" customHeight="1" x14ac:dyDescent="0.3">
      <c r="A2" s="1456" t="s">
        <v>672</v>
      </c>
      <c r="B2" s="1456"/>
      <c r="C2" s="1456"/>
      <c r="D2" s="1456"/>
      <c r="E2" s="1456"/>
      <c r="F2" s="1456"/>
    </row>
    <row r="3" spans="1:8" ht="110.25" customHeight="1" x14ac:dyDescent="0.3">
      <c r="A3" s="562" t="s">
        <v>41</v>
      </c>
      <c r="B3" s="164" t="s">
        <v>15</v>
      </c>
      <c r="C3" s="164" t="s">
        <v>1340</v>
      </c>
      <c r="D3" s="164" t="s">
        <v>574</v>
      </c>
      <c r="E3" s="164" t="s">
        <v>1233</v>
      </c>
      <c r="F3" s="164" t="s">
        <v>2</v>
      </c>
      <c r="H3" s="116">
        <v>7</v>
      </c>
    </row>
    <row r="4" spans="1:8" ht="15.6" x14ac:dyDescent="0.3">
      <c r="A4" s="163">
        <v>1</v>
      </c>
      <c r="B4" s="164">
        <v>2</v>
      </c>
      <c r="C4" s="164">
        <v>3</v>
      </c>
      <c r="D4" s="164">
        <v>4</v>
      </c>
      <c r="E4" s="164">
        <v>5</v>
      </c>
      <c r="F4" s="165">
        <v>6</v>
      </c>
    </row>
    <row r="5" spans="1:8" ht="110.25" customHeight="1" x14ac:dyDescent="0.3">
      <c r="A5" s="1447" t="s">
        <v>731</v>
      </c>
      <c r="B5" s="166" t="s">
        <v>223</v>
      </c>
      <c r="C5" s="167" t="s">
        <v>224</v>
      </c>
      <c r="D5" s="1457" t="s">
        <v>225</v>
      </c>
      <c r="E5" s="167" t="s">
        <v>226</v>
      </c>
      <c r="F5" s="168" t="s">
        <v>214</v>
      </c>
    </row>
    <row r="6" spans="1:8" ht="15.6" x14ac:dyDescent="0.3">
      <c r="A6" s="1448"/>
      <c r="B6" s="166" t="s">
        <v>573</v>
      </c>
      <c r="C6" s="169" t="s">
        <v>734</v>
      </c>
      <c r="D6" s="1458"/>
      <c r="E6" s="169" t="s">
        <v>1234</v>
      </c>
      <c r="F6" s="197" t="s">
        <v>1366</v>
      </c>
    </row>
    <row r="7" spans="1:8" ht="31.2" x14ac:dyDescent="0.3">
      <c r="A7" s="1448"/>
      <c r="B7" s="166" t="s">
        <v>239</v>
      </c>
      <c r="C7" s="169" t="s">
        <v>733</v>
      </c>
      <c r="D7" s="1458"/>
      <c r="E7" s="169" t="s">
        <v>1235</v>
      </c>
      <c r="F7" s="170"/>
    </row>
    <row r="8" spans="1:8" ht="15.6" x14ac:dyDescent="0.3">
      <c r="A8" s="1448"/>
      <c r="B8" s="166" t="s">
        <v>1341</v>
      </c>
      <c r="C8" s="169" t="s">
        <v>735</v>
      </c>
      <c r="D8" s="1458"/>
      <c r="E8" s="171"/>
      <c r="F8" s="170"/>
    </row>
    <row r="9" spans="1:8" ht="15.6" x14ac:dyDescent="0.3">
      <c r="A9" s="1448"/>
      <c r="B9" s="118" t="s">
        <v>1342</v>
      </c>
      <c r="C9" s="169" t="s">
        <v>227</v>
      </c>
      <c r="D9" s="1458"/>
      <c r="E9" s="169"/>
      <c r="F9" s="170"/>
    </row>
    <row r="10" spans="1:8" ht="15.6" x14ac:dyDescent="0.3">
      <c r="A10" s="1449"/>
      <c r="B10" s="172"/>
      <c r="C10" s="172"/>
      <c r="D10" s="1459"/>
      <c r="E10" s="172"/>
      <c r="F10" s="173"/>
    </row>
    <row r="11" spans="1:8" ht="15.6" x14ac:dyDescent="0.3">
      <c r="A11" s="1460" t="s">
        <v>732</v>
      </c>
      <c r="B11" s="167" t="s">
        <v>228</v>
      </c>
      <c r="C11" s="167" t="s">
        <v>229</v>
      </c>
      <c r="D11" s="1457" t="s">
        <v>225</v>
      </c>
      <c r="E11" s="167" t="s">
        <v>230</v>
      </c>
      <c r="F11" s="168"/>
    </row>
    <row r="12" spans="1:8" ht="25.5" customHeight="1" x14ac:dyDescent="0.3">
      <c r="A12" s="1461"/>
      <c r="B12" s="169" t="s">
        <v>231</v>
      </c>
      <c r="C12" s="169" t="s">
        <v>232</v>
      </c>
      <c r="D12" s="1458"/>
      <c r="E12" s="169" t="s">
        <v>233</v>
      </c>
      <c r="F12" s="170" t="s">
        <v>234</v>
      </c>
    </row>
    <row r="13" spans="1:8" ht="15.6" x14ac:dyDescent="0.3">
      <c r="A13" s="1461"/>
      <c r="B13" s="169" t="s">
        <v>235</v>
      </c>
      <c r="C13" s="169" t="s">
        <v>735</v>
      </c>
      <c r="D13" s="1458"/>
      <c r="E13" s="169" t="s">
        <v>236</v>
      </c>
      <c r="F13" s="170"/>
    </row>
    <row r="14" spans="1:8" ht="15.6" x14ac:dyDescent="0.3">
      <c r="A14" s="1461"/>
      <c r="B14" s="169" t="s">
        <v>237</v>
      </c>
      <c r="C14" s="169" t="s">
        <v>227</v>
      </c>
      <c r="D14" s="1458"/>
      <c r="E14" s="169"/>
      <c r="F14" s="170"/>
    </row>
    <row r="15" spans="1:8" ht="31.2" x14ac:dyDescent="0.3">
      <c r="A15" s="1461"/>
      <c r="B15" s="169" t="s">
        <v>238</v>
      </c>
      <c r="C15" s="169" t="s">
        <v>733</v>
      </c>
      <c r="D15" s="1458"/>
      <c r="E15" s="169"/>
      <c r="F15" s="170"/>
    </row>
    <row r="16" spans="1:8" ht="31.2" x14ac:dyDescent="0.3">
      <c r="A16" s="1462"/>
      <c r="B16" s="172" t="s">
        <v>240</v>
      </c>
      <c r="C16" s="174"/>
      <c r="D16" s="1459"/>
      <c r="E16" s="172"/>
      <c r="F16" s="173"/>
    </row>
    <row r="17" spans="1:6" ht="15.6" x14ac:dyDescent="0.3">
      <c r="A17" s="1447" t="s">
        <v>767</v>
      </c>
      <c r="B17" s="167" t="s">
        <v>737</v>
      </c>
      <c r="C17" s="167" t="s">
        <v>229</v>
      </c>
      <c r="D17" s="1450" t="s">
        <v>739</v>
      </c>
      <c r="E17" s="167" t="s">
        <v>740</v>
      </c>
      <c r="F17" s="1453" t="s">
        <v>743</v>
      </c>
    </row>
    <row r="18" spans="1:6" ht="15.6" x14ac:dyDescent="0.3">
      <c r="A18" s="1448"/>
      <c r="B18" s="169" t="s">
        <v>738</v>
      </c>
      <c r="C18" s="169" t="s">
        <v>232</v>
      </c>
      <c r="D18" s="1451"/>
      <c r="E18" s="169" t="s">
        <v>741</v>
      </c>
      <c r="F18" s="1454"/>
    </row>
    <row r="19" spans="1:6" ht="15.6" x14ac:dyDescent="0.3">
      <c r="A19" s="1448"/>
      <c r="B19" s="169" t="s">
        <v>736</v>
      </c>
      <c r="C19" s="169" t="s">
        <v>735</v>
      </c>
      <c r="D19" s="1451"/>
      <c r="E19" s="169" t="s">
        <v>742</v>
      </c>
      <c r="F19" s="1454"/>
    </row>
    <row r="20" spans="1:6" ht="15.6" x14ac:dyDescent="0.3">
      <c r="A20" s="1448"/>
      <c r="B20" s="169"/>
      <c r="C20" s="169" t="s">
        <v>227</v>
      </c>
      <c r="D20" s="1451"/>
      <c r="E20" s="169"/>
      <c r="F20" s="1454"/>
    </row>
    <row r="21" spans="1:6" ht="31.2" x14ac:dyDescent="0.3">
      <c r="A21" s="1449"/>
      <c r="B21" s="172"/>
      <c r="C21" s="172" t="s">
        <v>733</v>
      </c>
      <c r="D21" s="1452"/>
      <c r="E21" s="172"/>
      <c r="F21" s="1455"/>
    </row>
    <row r="22" spans="1:6" ht="15.6" x14ac:dyDescent="0.3">
      <c r="A22" s="1447" t="s">
        <v>768</v>
      </c>
      <c r="B22" s="167" t="s">
        <v>745</v>
      </c>
      <c r="C22" s="167" t="s">
        <v>229</v>
      </c>
      <c r="D22" s="1457" t="s">
        <v>739</v>
      </c>
      <c r="E22" s="167" t="s">
        <v>747</v>
      </c>
      <c r="F22" s="1453" t="s">
        <v>749</v>
      </c>
    </row>
    <row r="23" spans="1:6" ht="15.6" x14ac:dyDescent="0.3">
      <c r="A23" s="1448"/>
      <c r="B23" s="169" t="s">
        <v>746</v>
      </c>
      <c r="C23" s="169" t="s">
        <v>232</v>
      </c>
      <c r="D23" s="1458"/>
      <c r="E23" s="169" t="s">
        <v>413</v>
      </c>
      <c r="F23" s="1454"/>
    </row>
    <row r="24" spans="1:6" ht="15.6" x14ac:dyDescent="0.3">
      <c r="A24" s="1448"/>
      <c r="B24" s="169" t="s">
        <v>744</v>
      </c>
      <c r="C24" s="169" t="s">
        <v>735</v>
      </c>
      <c r="D24" s="1458"/>
      <c r="E24" s="169" t="s">
        <v>748</v>
      </c>
      <c r="F24" s="1454"/>
    </row>
    <row r="25" spans="1:6" ht="15.6" x14ac:dyDescent="0.3">
      <c r="A25" s="1448"/>
      <c r="B25" s="169"/>
      <c r="C25" s="169" t="s">
        <v>227</v>
      </c>
      <c r="D25" s="1458"/>
      <c r="E25" s="169"/>
      <c r="F25" s="1454"/>
    </row>
    <row r="26" spans="1:6" ht="31.2" x14ac:dyDescent="0.3">
      <c r="A26" s="1449"/>
      <c r="B26" s="172"/>
      <c r="C26" s="172" t="s">
        <v>733</v>
      </c>
      <c r="D26" s="1459"/>
      <c r="E26" s="172"/>
      <c r="F26" s="1455"/>
    </row>
    <row r="27" spans="1:6" ht="15.6" x14ac:dyDescent="0.3">
      <c r="A27" s="1447" t="s">
        <v>769</v>
      </c>
      <c r="B27" s="167" t="s">
        <v>751</v>
      </c>
      <c r="C27" s="167" t="s">
        <v>229</v>
      </c>
      <c r="D27" s="1457" t="s">
        <v>739</v>
      </c>
      <c r="E27" s="167" t="s">
        <v>1236</v>
      </c>
      <c r="F27" s="1453" t="s">
        <v>1237</v>
      </c>
    </row>
    <row r="28" spans="1:6" ht="15.6" x14ac:dyDescent="0.3">
      <c r="A28" s="1448"/>
      <c r="B28" s="169" t="s">
        <v>752</v>
      </c>
      <c r="C28" s="169" t="s">
        <v>232</v>
      </c>
      <c r="D28" s="1458"/>
      <c r="E28" s="169" t="s">
        <v>1238</v>
      </c>
      <c r="F28" s="1454"/>
    </row>
    <row r="29" spans="1:6" ht="15.6" x14ac:dyDescent="0.3">
      <c r="A29" s="1448"/>
      <c r="B29" s="169" t="s">
        <v>750</v>
      </c>
      <c r="C29" s="169" t="s">
        <v>735</v>
      </c>
      <c r="D29" s="1458"/>
      <c r="E29" s="169" t="s">
        <v>1239</v>
      </c>
      <c r="F29" s="1454"/>
    </row>
    <row r="30" spans="1:6" ht="15.6" x14ac:dyDescent="0.3">
      <c r="A30" s="1448"/>
      <c r="B30" s="169"/>
      <c r="C30" s="169" t="s">
        <v>227</v>
      </c>
      <c r="D30" s="1458"/>
      <c r="E30" s="169"/>
      <c r="F30" s="1454"/>
    </row>
    <row r="31" spans="1:6" ht="31.2" x14ac:dyDescent="0.3">
      <c r="A31" s="1449"/>
      <c r="B31" s="172"/>
      <c r="C31" s="172" t="s">
        <v>733</v>
      </c>
      <c r="D31" s="1459"/>
      <c r="E31" s="172"/>
      <c r="F31" s="1455"/>
    </row>
    <row r="32" spans="1:6" ht="15.6" x14ac:dyDescent="0.3">
      <c r="A32" s="1447" t="s">
        <v>770</v>
      </c>
      <c r="B32" s="167" t="s">
        <v>754</v>
      </c>
      <c r="C32" s="167" t="s">
        <v>229</v>
      </c>
      <c r="D32" s="1457" t="s">
        <v>225</v>
      </c>
      <c r="E32" s="167" t="s">
        <v>756</v>
      </c>
      <c r="F32" s="1453" t="s">
        <v>758</v>
      </c>
    </row>
    <row r="33" spans="1:6" ht="15.6" x14ac:dyDescent="0.3">
      <c r="A33" s="1448"/>
      <c r="B33" s="169" t="s">
        <v>755</v>
      </c>
      <c r="C33" s="169" t="s">
        <v>232</v>
      </c>
      <c r="D33" s="1458"/>
      <c r="E33" s="169" t="s">
        <v>757</v>
      </c>
      <c r="F33" s="1454"/>
    </row>
    <row r="34" spans="1:6" ht="15.6" x14ac:dyDescent="0.3">
      <c r="A34" s="1448"/>
      <c r="B34" s="169" t="s">
        <v>753</v>
      </c>
      <c r="C34" s="169" t="s">
        <v>735</v>
      </c>
      <c r="D34" s="1458"/>
      <c r="E34" s="169" t="s">
        <v>742</v>
      </c>
      <c r="F34" s="1454"/>
    </row>
    <row r="35" spans="1:6" ht="31.2" x14ac:dyDescent="0.3">
      <c r="A35" s="1448"/>
      <c r="B35" s="169" t="s">
        <v>127</v>
      </c>
      <c r="C35" s="169" t="s">
        <v>227</v>
      </c>
      <c r="D35" s="1458"/>
      <c r="E35" s="169"/>
      <c r="F35" s="1454"/>
    </row>
    <row r="36" spans="1:6" ht="31.8" thickBot="1" x14ac:dyDescent="0.35">
      <c r="A36" s="1448"/>
      <c r="B36" s="169"/>
      <c r="C36" s="169" t="s">
        <v>733</v>
      </c>
      <c r="D36" s="1458"/>
      <c r="E36" s="169"/>
      <c r="F36" s="1454"/>
    </row>
    <row r="37" spans="1:6" ht="15.6" x14ac:dyDescent="0.3">
      <c r="A37" s="1463" t="s">
        <v>763</v>
      </c>
      <c r="B37" s="175" t="s">
        <v>1343</v>
      </c>
      <c r="C37" s="176" t="s">
        <v>760</v>
      </c>
      <c r="D37" s="1464" t="s">
        <v>739</v>
      </c>
      <c r="E37" s="177" t="s">
        <v>1908</v>
      </c>
      <c r="F37" s="1465" t="s">
        <v>1909</v>
      </c>
    </row>
    <row r="38" spans="1:6" ht="15.6" x14ac:dyDescent="0.3">
      <c r="A38" s="1448"/>
      <c r="B38" s="171" t="s">
        <v>1344</v>
      </c>
      <c r="C38" s="178"/>
      <c r="D38" s="1458"/>
      <c r="E38" s="169" t="s">
        <v>1910</v>
      </c>
      <c r="F38" s="1465"/>
    </row>
    <row r="39" spans="1:6" ht="15.6" x14ac:dyDescent="0.3">
      <c r="A39" s="1449"/>
      <c r="B39" s="179" t="s">
        <v>1911</v>
      </c>
      <c r="C39" s="178"/>
      <c r="D39" s="1459"/>
      <c r="E39" s="172" t="s">
        <v>1912</v>
      </c>
      <c r="F39" s="1465"/>
    </row>
    <row r="40" spans="1:6" ht="15.6" x14ac:dyDescent="0.3">
      <c r="A40" s="1447" t="s">
        <v>766</v>
      </c>
      <c r="B40" s="167" t="s">
        <v>764</v>
      </c>
      <c r="C40" s="167" t="s">
        <v>760</v>
      </c>
      <c r="D40" s="1457" t="s">
        <v>739</v>
      </c>
      <c r="E40" s="169" t="s">
        <v>1908</v>
      </c>
      <c r="F40" s="1465" t="s">
        <v>1909</v>
      </c>
    </row>
    <row r="41" spans="1:6" ht="15.6" x14ac:dyDescent="0.3">
      <c r="A41" s="1448"/>
      <c r="B41" s="169" t="s">
        <v>765</v>
      </c>
      <c r="C41" s="169"/>
      <c r="D41" s="1458"/>
      <c r="E41" s="169" t="s">
        <v>1913</v>
      </c>
      <c r="F41" s="1465"/>
    </row>
    <row r="42" spans="1:6" ht="15.6" x14ac:dyDescent="0.3">
      <c r="A42" s="1449"/>
      <c r="B42" s="169" t="s">
        <v>744</v>
      </c>
      <c r="C42" s="169"/>
      <c r="D42" s="1459"/>
      <c r="E42" s="169" t="s">
        <v>1912</v>
      </c>
      <c r="F42" s="1465"/>
    </row>
    <row r="43" spans="1:6" ht="15.6" x14ac:dyDescent="0.3">
      <c r="A43" s="1447" t="s">
        <v>771</v>
      </c>
      <c r="B43" s="167" t="s">
        <v>761</v>
      </c>
      <c r="C43" s="167" t="s">
        <v>760</v>
      </c>
      <c r="D43" s="1457" t="s">
        <v>739</v>
      </c>
      <c r="E43" s="167" t="s">
        <v>1908</v>
      </c>
      <c r="F43" s="1465" t="s">
        <v>1909</v>
      </c>
    </row>
    <row r="44" spans="1:6" ht="15.6" x14ac:dyDescent="0.3">
      <c r="A44" s="1448"/>
      <c r="B44" s="169" t="s">
        <v>762</v>
      </c>
      <c r="C44" s="169"/>
      <c r="D44" s="1458"/>
      <c r="E44" s="169" t="s">
        <v>1910</v>
      </c>
      <c r="F44" s="1465"/>
    </row>
    <row r="45" spans="1:6" ht="16.2" thickBot="1" x14ac:dyDescent="0.35">
      <c r="A45" s="1466"/>
      <c r="B45" s="180" t="s">
        <v>759</v>
      </c>
      <c r="C45" s="180"/>
      <c r="D45" s="1467"/>
      <c r="E45" s="180" t="s">
        <v>1912</v>
      </c>
      <c r="F45" s="1465"/>
    </row>
    <row r="46" spans="1:6" ht="63" thickBot="1" x14ac:dyDescent="0.35">
      <c r="A46" s="181" t="s">
        <v>213</v>
      </c>
      <c r="B46" s="182" t="s">
        <v>773</v>
      </c>
      <c r="C46" s="183"/>
      <c r="D46" s="184"/>
      <c r="E46" s="184"/>
      <c r="F46" s="217"/>
    </row>
    <row r="47" spans="1:6" ht="15.6" x14ac:dyDescent="0.3">
      <c r="A47" s="118"/>
      <c r="B47" s="185" t="s">
        <v>774</v>
      </c>
      <c r="C47" s="118"/>
      <c r="D47" s="118"/>
      <c r="E47" s="118"/>
      <c r="F47" s="118"/>
    </row>
    <row r="48" spans="1:6" ht="15.6" x14ac:dyDescent="0.3">
      <c r="A48" s="118"/>
      <c r="B48" s="1470" t="s">
        <v>772</v>
      </c>
      <c r="C48" s="1470"/>
      <c r="D48" s="1470"/>
      <c r="E48" s="1470"/>
      <c r="F48" s="1470"/>
    </row>
    <row r="49" spans="1:6" ht="18.75" customHeight="1" x14ac:dyDescent="0.3">
      <c r="A49" s="118"/>
      <c r="B49" s="1471" t="s">
        <v>1345</v>
      </c>
      <c r="C49" s="1471"/>
      <c r="D49" s="1471"/>
      <c r="E49" s="1471"/>
      <c r="F49" s="1471"/>
    </row>
    <row r="50" spans="1:6" ht="145.5" customHeight="1" x14ac:dyDescent="0.3">
      <c r="A50" s="118"/>
      <c r="B50" s="1003" t="s">
        <v>3300</v>
      </c>
      <c r="C50" s="1472" t="s">
        <v>2869</v>
      </c>
      <c r="D50" s="1472"/>
      <c r="E50" s="118"/>
      <c r="F50" s="817"/>
    </row>
    <row r="51" spans="1:6" ht="15.6" x14ac:dyDescent="0.3">
      <c r="A51" s="118"/>
      <c r="B51" s="119" t="s">
        <v>32</v>
      </c>
      <c r="C51" s="1473" t="s">
        <v>33</v>
      </c>
      <c r="D51" s="1473"/>
      <c r="E51" s="118"/>
      <c r="F51" s="818" t="s">
        <v>31</v>
      </c>
    </row>
    <row r="52" spans="1:6" ht="15.6" x14ac:dyDescent="0.3">
      <c r="A52" s="118"/>
      <c r="B52" s="119"/>
      <c r="C52" s="118"/>
      <c r="D52" s="118"/>
      <c r="E52" s="118"/>
      <c r="F52" s="118"/>
    </row>
    <row r="53" spans="1:6" ht="15.6" x14ac:dyDescent="0.3">
      <c r="A53" s="118"/>
      <c r="B53" s="119" t="s">
        <v>29</v>
      </c>
      <c r="C53" s="118"/>
      <c r="D53" s="118"/>
      <c r="E53" s="118"/>
      <c r="F53" s="118"/>
    </row>
    <row r="54" spans="1:6" ht="15.6" x14ac:dyDescent="0.3">
      <c r="A54" s="118"/>
      <c r="B54" s="119" t="s">
        <v>30</v>
      </c>
      <c r="C54" s="118"/>
      <c r="D54" s="118"/>
      <c r="E54" s="118"/>
      <c r="F54" s="118"/>
    </row>
    <row r="55" spans="1:6" ht="99.75" customHeight="1" x14ac:dyDescent="0.3">
      <c r="A55" s="118"/>
      <c r="B55" s="120" t="s">
        <v>37</v>
      </c>
      <c r="C55" s="1474" t="s">
        <v>2793</v>
      </c>
      <c r="D55" s="1474"/>
      <c r="E55" s="600" t="s">
        <v>2792</v>
      </c>
      <c r="F55" s="817"/>
    </row>
    <row r="56" spans="1:6" ht="15.6" x14ac:dyDescent="0.3">
      <c r="A56" s="118"/>
      <c r="B56" s="119" t="s">
        <v>35</v>
      </c>
      <c r="C56" s="1469" t="s">
        <v>34</v>
      </c>
      <c r="D56" s="1469"/>
      <c r="E56" s="819" t="s">
        <v>36</v>
      </c>
      <c r="F56" s="818" t="s">
        <v>31</v>
      </c>
    </row>
    <row r="57" spans="1:6" ht="15.6" x14ac:dyDescent="0.3">
      <c r="A57" s="118"/>
      <c r="B57" s="119"/>
      <c r="C57" s="118"/>
      <c r="D57" s="118"/>
      <c r="E57" s="118"/>
      <c r="F57" s="118"/>
    </row>
    <row r="58" spans="1:6" ht="15.6" x14ac:dyDescent="0.3">
      <c r="A58" s="118"/>
      <c r="B58" s="119"/>
      <c r="C58" s="1468" t="s">
        <v>2791</v>
      </c>
      <c r="D58" s="1468"/>
      <c r="E58" s="118"/>
      <c r="F58" s="1004">
        <v>44586</v>
      </c>
    </row>
    <row r="59" spans="1:6" ht="19.5" customHeight="1" x14ac:dyDescent="0.3">
      <c r="A59" s="118"/>
      <c r="B59" s="119" t="s">
        <v>38</v>
      </c>
      <c r="C59" s="1469" t="s">
        <v>3301</v>
      </c>
      <c r="D59" s="1469"/>
      <c r="E59" s="118"/>
      <c r="F59" s="121" t="s">
        <v>40</v>
      </c>
    </row>
    <row r="60" spans="1:6" ht="15.6" x14ac:dyDescent="0.3">
      <c r="A60" s="118"/>
      <c r="B60" s="119"/>
      <c r="C60" s="118"/>
      <c r="D60" s="118"/>
      <c r="E60" s="118"/>
      <c r="F60" s="118"/>
    </row>
    <row r="61" spans="1:6" ht="21" x14ac:dyDescent="0.4">
      <c r="A61" s="118"/>
      <c r="B61" s="119"/>
      <c r="C61" s="1038" t="s">
        <v>3302</v>
      </c>
      <c r="D61" s="1446"/>
      <c r="E61" s="118"/>
      <c r="F61" s="118"/>
    </row>
  </sheetData>
  <mergeCells count="35">
    <mergeCell ref="C58:D58"/>
    <mergeCell ref="C59:D59"/>
    <mergeCell ref="F43:F45"/>
    <mergeCell ref="B48:F48"/>
    <mergeCell ref="B49:F49"/>
    <mergeCell ref="C50:D50"/>
    <mergeCell ref="C51:D51"/>
    <mergeCell ref="C55:D55"/>
    <mergeCell ref="C56:D56"/>
    <mergeCell ref="A40:A42"/>
    <mergeCell ref="D40:D42"/>
    <mergeCell ref="F40:F42"/>
    <mergeCell ref="A43:A45"/>
    <mergeCell ref="D43:D45"/>
    <mergeCell ref="D32:D36"/>
    <mergeCell ref="F32:F36"/>
    <mergeCell ref="A37:A39"/>
    <mergeCell ref="D37:D39"/>
    <mergeCell ref="F37:F39"/>
    <mergeCell ref="C61:D61"/>
    <mergeCell ref="A17:A21"/>
    <mergeCell ref="D17:D21"/>
    <mergeCell ref="F17:F21"/>
    <mergeCell ref="A2:F2"/>
    <mergeCell ref="A5:A10"/>
    <mergeCell ref="D5:D10"/>
    <mergeCell ref="A11:A16"/>
    <mergeCell ref="D11:D16"/>
    <mergeCell ref="A22:A26"/>
    <mergeCell ref="D22:D26"/>
    <mergeCell ref="F22:F26"/>
    <mergeCell ref="A27:A31"/>
    <mergeCell ref="D27:D31"/>
    <mergeCell ref="F27:F31"/>
    <mergeCell ref="A32:A36"/>
  </mergeCells>
  <hyperlinks>
    <hyperlink ref="C61" r:id="rId1" xr:uid="{00000000-0004-0000-0F00-000000000000}"/>
  </hyperlinks>
  <pageMargins left="0.98425196850393704" right="0.59055118110236227" top="0.35433070866141736" bottom="0" header="0.31496062992125984" footer="0.31496062992125984"/>
  <pageSetup paperSize="9" fitToHeight="0" orientation="landscape" r:id="rId2"/>
  <rowBreaks count="1" manualBreakCount="1">
    <brk id="4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29"/>
  <sheetViews>
    <sheetView view="pageBreakPreview" zoomScale="90" zoomScaleNormal="90" zoomScaleSheetLayoutView="90" workbookViewId="0">
      <selection activeCell="B20" sqref="B20:D20"/>
    </sheetView>
  </sheetViews>
  <sheetFormatPr defaultColWidth="9.109375" defaultRowHeight="14.4" x14ac:dyDescent="0.3"/>
  <cols>
    <col min="1" max="1" width="6" style="75" customWidth="1"/>
    <col min="2" max="2" width="44.5546875" style="75" customWidth="1"/>
    <col min="3" max="3" width="18.88671875" style="75" customWidth="1"/>
    <col min="4" max="4" width="30.88671875" style="75" customWidth="1"/>
    <col min="5" max="5" width="13.44140625" style="75" customWidth="1"/>
    <col min="6" max="8" width="17.33203125" style="75" customWidth="1"/>
    <col min="9" max="16384" width="9.109375" style="75"/>
  </cols>
  <sheetData>
    <row r="1" spans="1:11" ht="15.6" x14ac:dyDescent="0.3">
      <c r="A1" s="76"/>
      <c r="B1" s="76"/>
      <c r="C1" s="76"/>
      <c r="D1" s="76"/>
      <c r="E1" s="76"/>
      <c r="F1" s="76"/>
      <c r="G1" s="76"/>
      <c r="H1" s="20" t="s">
        <v>575</v>
      </c>
    </row>
    <row r="2" spans="1:11" ht="8.25" customHeight="1" x14ac:dyDescent="0.3">
      <c r="A2" s="76"/>
      <c r="B2" s="76"/>
      <c r="C2" s="76"/>
      <c r="D2" s="76"/>
      <c r="E2" s="76"/>
      <c r="F2" s="76"/>
      <c r="G2" s="76"/>
      <c r="H2" s="76"/>
    </row>
    <row r="3" spans="1:11" ht="20.399999999999999" x14ac:dyDescent="0.35">
      <c r="A3" s="1482" t="s">
        <v>576</v>
      </c>
      <c r="B3" s="1482"/>
      <c r="C3" s="1482"/>
      <c r="D3" s="1482"/>
      <c r="E3" s="1482"/>
      <c r="F3" s="1482"/>
      <c r="G3" s="1482"/>
      <c r="H3" s="1482"/>
      <c r="I3" s="26"/>
      <c r="J3" s="26"/>
      <c r="K3" s="26"/>
    </row>
    <row r="4" spans="1:11" x14ac:dyDescent="0.3">
      <c r="A4" s="1482"/>
      <c r="B4" s="1482"/>
      <c r="C4" s="1482"/>
      <c r="D4" s="1482"/>
      <c r="E4" s="1482"/>
      <c r="F4" s="1482"/>
      <c r="G4" s="1482"/>
      <c r="H4" s="1482"/>
    </row>
    <row r="5" spans="1:11" ht="31.2" x14ac:dyDescent="0.3">
      <c r="A5" s="549" t="s">
        <v>41</v>
      </c>
      <c r="B5" s="1304" t="s">
        <v>111</v>
      </c>
      <c r="C5" s="1304"/>
      <c r="D5" s="1304"/>
      <c r="E5" s="547" t="s">
        <v>1130</v>
      </c>
      <c r="F5" s="547" t="s">
        <v>1131</v>
      </c>
      <c r="G5" s="547" t="s">
        <v>1132</v>
      </c>
      <c r="H5" s="547" t="s">
        <v>1133</v>
      </c>
    </row>
    <row r="6" spans="1:11" ht="21.75" customHeight="1" x14ac:dyDescent="0.3">
      <c r="A6" s="216" t="s">
        <v>1134</v>
      </c>
      <c r="B6" s="1476" t="s">
        <v>112</v>
      </c>
      <c r="C6" s="1476"/>
      <c r="D6" s="1476"/>
      <c r="E6" s="216" t="s">
        <v>577</v>
      </c>
      <c r="F6" s="216">
        <v>18</v>
      </c>
      <c r="G6" s="216">
        <v>18</v>
      </c>
      <c r="H6" s="216">
        <f>(G6*100)/G6</f>
        <v>100</v>
      </c>
      <c r="K6" s="75" t="s">
        <v>692</v>
      </c>
    </row>
    <row r="7" spans="1:11" ht="49.5" customHeight="1" x14ac:dyDescent="0.3">
      <c r="A7" s="1304" t="s">
        <v>1135</v>
      </c>
      <c r="B7" s="1476" t="s">
        <v>783</v>
      </c>
      <c r="C7" s="1476"/>
      <c r="D7" s="1476"/>
      <c r="E7" s="216" t="s">
        <v>578</v>
      </c>
      <c r="F7" s="221">
        <v>74158.399999999994</v>
      </c>
      <c r="G7" s="221">
        <v>74158.399999999994</v>
      </c>
      <c r="H7" s="216">
        <v>100</v>
      </c>
    </row>
    <row r="8" spans="1:11" ht="27.75" customHeight="1" x14ac:dyDescent="0.3">
      <c r="A8" s="1304"/>
      <c r="B8" s="1476" t="s">
        <v>784</v>
      </c>
      <c r="C8" s="1476"/>
      <c r="D8" s="1476"/>
      <c r="E8" s="216" t="s">
        <v>578</v>
      </c>
      <c r="F8" s="221">
        <v>43747.6</v>
      </c>
      <c r="G8" s="221">
        <v>43747.6</v>
      </c>
      <c r="H8" s="216">
        <f t="shared" ref="H8:H10" si="0">(G8*100)/G8</f>
        <v>100</v>
      </c>
    </row>
    <row r="9" spans="1:11" ht="27" customHeight="1" x14ac:dyDescent="0.3">
      <c r="A9" s="1304"/>
      <c r="B9" s="1476" t="s">
        <v>785</v>
      </c>
      <c r="C9" s="1476"/>
      <c r="D9" s="1476"/>
      <c r="E9" s="216" t="s">
        <v>578</v>
      </c>
      <c r="F9" s="221">
        <v>30410.799999999999</v>
      </c>
      <c r="G9" s="221">
        <v>30410.799999999999</v>
      </c>
      <c r="H9" s="216">
        <f t="shared" si="0"/>
        <v>100</v>
      </c>
    </row>
    <row r="10" spans="1:11" ht="17.25" customHeight="1" x14ac:dyDescent="0.3">
      <c r="A10" s="216" t="s">
        <v>1136</v>
      </c>
      <c r="B10" s="1477" t="s">
        <v>696</v>
      </c>
      <c r="C10" s="1477"/>
      <c r="D10" s="1477"/>
      <c r="E10" s="595" t="s">
        <v>579</v>
      </c>
      <c r="F10" s="595">
        <v>118</v>
      </c>
      <c r="G10" s="595">
        <v>118</v>
      </c>
      <c r="H10" s="595">
        <f t="shared" si="0"/>
        <v>100</v>
      </c>
    </row>
    <row r="11" spans="1:11" ht="22.5" customHeight="1" x14ac:dyDescent="0.3">
      <c r="A11" s="1304" t="s">
        <v>1137</v>
      </c>
      <c r="B11" s="1481" t="s">
        <v>113</v>
      </c>
      <c r="C11" s="1481"/>
      <c r="D11" s="1481"/>
      <c r="E11" s="1481"/>
      <c r="F11" s="1481"/>
      <c r="G11" s="1481"/>
      <c r="H11" s="1481"/>
    </row>
    <row r="12" spans="1:11" ht="15.6" x14ac:dyDescent="0.3">
      <c r="A12" s="1304"/>
      <c r="B12" s="1477" t="s">
        <v>580</v>
      </c>
      <c r="C12" s="1477"/>
      <c r="D12" s="1477"/>
      <c r="E12" s="216" t="s">
        <v>581</v>
      </c>
      <c r="F12" s="216">
        <v>38</v>
      </c>
      <c r="G12" s="216">
        <v>38</v>
      </c>
      <c r="H12" s="216">
        <f t="shared" ref="H12:H18" si="1">(G12*100)/G12</f>
        <v>100</v>
      </c>
    </row>
    <row r="13" spans="1:11" ht="15.6" x14ac:dyDescent="0.3">
      <c r="A13" s="1304"/>
      <c r="B13" s="1476" t="s">
        <v>114</v>
      </c>
      <c r="C13" s="1476"/>
      <c r="D13" s="1476"/>
      <c r="E13" s="216" t="s">
        <v>581</v>
      </c>
      <c r="F13" s="216">
        <v>405</v>
      </c>
      <c r="G13" s="216">
        <v>405</v>
      </c>
      <c r="H13" s="216">
        <f t="shared" si="1"/>
        <v>100</v>
      </c>
    </row>
    <row r="14" spans="1:11" ht="21.75" customHeight="1" x14ac:dyDescent="0.3">
      <c r="A14" s="1304"/>
      <c r="B14" s="1476"/>
      <c r="C14" s="1476"/>
      <c r="D14" s="1476"/>
      <c r="E14" s="216" t="s">
        <v>115</v>
      </c>
      <c r="F14" s="216">
        <v>21964.86</v>
      </c>
      <c r="G14" s="216">
        <v>21964.86</v>
      </c>
      <c r="H14" s="216">
        <f t="shared" si="1"/>
        <v>100</v>
      </c>
    </row>
    <row r="15" spans="1:11" ht="21" customHeight="1" x14ac:dyDescent="0.3">
      <c r="A15" s="1304"/>
      <c r="B15" s="1476" t="s">
        <v>116</v>
      </c>
      <c r="C15" s="1476"/>
      <c r="D15" s="1476"/>
      <c r="E15" s="216" t="s">
        <v>581</v>
      </c>
      <c r="F15" s="216">
        <v>1</v>
      </c>
      <c r="G15" s="216">
        <v>1</v>
      </c>
      <c r="H15" s="216">
        <f t="shared" si="1"/>
        <v>100</v>
      </c>
    </row>
    <row r="16" spans="1:11" ht="18" customHeight="1" x14ac:dyDescent="0.3">
      <c r="A16" s="1304"/>
      <c r="B16" s="1476"/>
      <c r="C16" s="1476"/>
      <c r="D16" s="1476"/>
      <c r="E16" s="216" t="s">
        <v>115</v>
      </c>
      <c r="F16" s="216">
        <v>785</v>
      </c>
      <c r="G16" s="216">
        <v>785</v>
      </c>
      <c r="H16" s="216">
        <f t="shared" si="1"/>
        <v>100</v>
      </c>
    </row>
    <row r="17" spans="1:10" ht="21.75" customHeight="1" x14ac:dyDescent="0.3">
      <c r="A17" s="216" t="s">
        <v>1139</v>
      </c>
      <c r="B17" s="1476" t="s">
        <v>117</v>
      </c>
      <c r="C17" s="1476"/>
      <c r="D17" s="1476"/>
      <c r="E17" s="216" t="s">
        <v>577</v>
      </c>
      <c r="F17" s="216">
        <v>1</v>
      </c>
      <c r="G17" s="216">
        <v>1</v>
      </c>
      <c r="H17" s="216">
        <f t="shared" si="1"/>
        <v>100</v>
      </c>
    </row>
    <row r="18" spans="1:10" ht="38.25" customHeight="1" x14ac:dyDescent="0.3">
      <c r="A18" s="216" t="s">
        <v>1140</v>
      </c>
      <c r="B18" s="1477" t="s">
        <v>1138</v>
      </c>
      <c r="C18" s="1477"/>
      <c r="D18" s="1477"/>
      <c r="E18" s="216" t="s">
        <v>581</v>
      </c>
      <c r="F18" s="216">
        <v>11</v>
      </c>
      <c r="G18" s="216">
        <v>11</v>
      </c>
      <c r="H18" s="216">
        <f t="shared" si="1"/>
        <v>100</v>
      </c>
    </row>
    <row r="19" spans="1:10" ht="15.6" x14ac:dyDescent="0.3">
      <c r="A19" s="216" t="s">
        <v>1141</v>
      </c>
      <c r="B19" s="1476" t="s">
        <v>697</v>
      </c>
      <c r="C19" s="1476"/>
      <c r="D19" s="1476"/>
      <c r="E19" s="216" t="s">
        <v>581</v>
      </c>
      <c r="F19" s="216">
        <v>17</v>
      </c>
      <c r="G19" s="216">
        <v>17</v>
      </c>
      <c r="H19" s="222">
        <f>(G19*100)/F19</f>
        <v>100</v>
      </c>
    </row>
    <row r="20" spans="1:10" ht="22.5" customHeight="1" x14ac:dyDescent="0.3">
      <c r="A20" s="216" t="s">
        <v>1142</v>
      </c>
      <c r="B20" s="1476" t="s">
        <v>698</v>
      </c>
      <c r="C20" s="1476"/>
      <c r="D20" s="1476"/>
      <c r="E20" s="1478" t="s">
        <v>782</v>
      </c>
      <c r="F20" s="1479"/>
      <c r="G20" s="1479"/>
      <c r="H20" s="1480"/>
    </row>
    <row r="21" spans="1:10" ht="15.6" x14ac:dyDescent="0.3">
      <c r="A21" s="76"/>
      <c r="B21" s="76"/>
      <c r="C21" s="76"/>
      <c r="D21" s="76"/>
      <c r="E21" s="76"/>
      <c r="F21" s="76"/>
      <c r="G21" s="76"/>
      <c r="H21" s="76"/>
    </row>
    <row r="22" spans="1:10" ht="18" x14ac:dyDescent="0.35">
      <c r="A22" s="76"/>
      <c r="B22" s="2"/>
      <c r="C22" s="76"/>
      <c r="D22" s="76"/>
      <c r="E22" s="76"/>
      <c r="F22" s="212"/>
      <c r="G22" s="76" t="s">
        <v>700</v>
      </c>
      <c r="H22" s="76"/>
      <c r="I22" s="60"/>
      <c r="J22" s="60"/>
    </row>
    <row r="23" spans="1:10" ht="38.25" customHeight="1" x14ac:dyDescent="0.35">
      <c r="A23" s="76"/>
      <c r="B23" s="1096" t="s">
        <v>1143</v>
      </c>
      <c r="C23" s="1096"/>
      <c r="D23" s="186" t="s">
        <v>1144</v>
      </c>
      <c r="E23" s="76"/>
      <c r="F23" s="1042"/>
      <c r="G23" s="1042"/>
      <c r="H23" s="1042"/>
      <c r="I23" s="60"/>
      <c r="J23" s="60"/>
    </row>
    <row r="24" spans="1:10" ht="35.25" customHeight="1" x14ac:dyDescent="0.35">
      <c r="A24" s="76"/>
      <c r="B24" s="1475" t="s">
        <v>699</v>
      </c>
      <c r="C24" s="1475"/>
      <c r="D24" s="1475"/>
      <c r="E24" s="76"/>
      <c r="F24" s="1193" t="s">
        <v>701</v>
      </c>
      <c r="G24" s="1193"/>
      <c r="H24" s="1193"/>
      <c r="I24" s="223"/>
      <c r="J24" s="60"/>
    </row>
    <row r="25" spans="1:10" ht="17.25" customHeight="1" x14ac:dyDescent="0.3">
      <c r="A25" s="76"/>
      <c r="B25" s="47"/>
      <c r="C25" s="124"/>
      <c r="D25" s="124"/>
      <c r="E25" s="76"/>
      <c r="F25" s="212"/>
      <c r="G25" s="76"/>
      <c r="H25" s="76"/>
    </row>
    <row r="26" spans="1:10" ht="15.6" x14ac:dyDescent="0.3">
      <c r="B26" s="2"/>
      <c r="C26" s="76"/>
      <c r="D26" s="76"/>
      <c r="F26" s="212"/>
      <c r="H26" s="212"/>
    </row>
    <row r="27" spans="1:10" ht="15.6" x14ac:dyDescent="0.3">
      <c r="B27" s="2"/>
      <c r="C27" s="76"/>
      <c r="D27" s="76"/>
      <c r="E27" s="76"/>
      <c r="F27" s="76"/>
    </row>
    <row r="28" spans="1:10" ht="15.6" x14ac:dyDescent="0.3">
      <c r="B28" s="2"/>
      <c r="C28" s="76"/>
      <c r="D28" s="76"/>
      <c r="E28" s="76"/>
      <c r="F28" s="212"/>
      <c r="G28" s="224"/>
      <c r="H28" s="6"/>
    </row>
    <row r="29" spans="1:10" ht="17.25" customHeight="1" x14ac:dyDescent="0.3">
      <c r="B29" s="2"/>
      <c r="C29" s="53"/>
      <c r="D29" s="53"/>
      <c r="E29" s="53"/>
      <c r="G29" s="28"/>
      <c r="H29" s="225"/>
    </row>
  </sheetData>
  <mergeCells count="22">
    <mergeCell ref="A3:H4"/>
    <mergeCell ref="B5:D5"/>
    <mergeCell ref="B6:D6"/>
    <mergeCell ref="A7:A9"/>
    <mergeCell ref="B7:D7"/>
    <mergeCell ref="B8:D8"/>
    <mergeCell ref="B9:D9"/>
    <mergeCell ref="B10:D10"/>
    <mergeCell ref="A11:A16"/>
    <mergeCell ref="B11:H11"/>
    <mergeCell ref="B12:D12"/>
    <mergeCell ref="B13:D14"/>
    <mergeCell ref="B15:D16"/>
    <mergeCell ref="B24:D24"/>
    <mergeCell ref="F24:H24"/>
    <mergeCell ref="B17:D17"/>
    <mergeCell ref="B18:D18"/>
    <mergeCell ref="B19:D19"/>
    <mergeCell ref="B20:D20"/>
    <mergeCell ref="E20:H20"/>
    <mergeCell ref="B23:C23"/>
    <mergeCell ref="F23:H23"/>
  </mergeCells>
  <pageMargins left="0.70866141732283472" right="0.70866141732283472" top="0.98425196850393704" bottom="0.35433070866141736" header="0.31496062992125984" footer="0.31496062992125984"/>
  <pageSetup paperSize="9" scale="79" fitToHeight="0" orientation="landscape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45"/>
  <sheetViews>
    <sheetView view="pageBreakPreview" zoomScale="80" zoomScaleNormal="100" zoomScaleSheetLayoutView="80" workbookViewId="0">
      <pane ySplit="1" topLeftCell="A14" activePane="bottomLeft" state="frozen"/>
      <selection pane="bottomLeft" activeCell="E45" sqref="E45"/>
    </sheetView>
  </sheetViews>
  <sheetFormatPr defaultColWidth="9.109375" defaultRowHeight="13.8" x14ac:dyDescent="0.25"/>
  <cols>
    <col min="1" max="1" width="16.109375" style="6" bestFit="1" customWidth="1"/>
    <col min="2" max="2" width="30.109375" style="6" customWidth="1"/>
    <col min="3" max="3" width="13.6640625" style="6" customWidth="1"/>
    <col min="4" max="4" width="13.5546875" style="6" customWidth="1"/>
    <col min="5" max="5" width="12.88671875" style="6" customWidth="1"/>
    <col min="6" max="6" width="11.5546875" style="6" bestFit="1" customWidth="1"/>
    <col min="7" max="7" width="13" style="6" customWidth="1"/>
    <col min="8" max="8" width="12.88671875" style="6" customWidth="1"/>
    <col min="9" max="9" width="26" style="6" customWidth="1"/>
    <col min="10" max="16384" width="9.109375" style="6"/>
  </cols>
  <sheetData>
    <row r="1" spans="1:17" ht="18" x14ac:dyDescent="0.25">
      <c r="A1" s="7"/>
      <c r="B1" s="7"/>
      <c r="C1" s="7"/>
      <c r="D1" s="7"/>
      <c r="E1" s="7"/>
      <c r="F1" s="7"/>
      <c r="G1" s="7"/>
      <c r="H1" s="7"/>
      <c r="I1" s="529" t="s">
        <v>471</v>
      </c>
    </row>
    <row r="2" spans="1:17" ht="27" customHeight="1" thickBot="1" x14ac:dyDescent="0.3">
      <c r="A2" s="1045" t="s">
        <v>667</v>
      </c>
      <c r="B2" s="1045"/>
      <c r="C2" s="1045"/>
      <c r="D2" s="1045"/>
      <c r="E2" s="1045"/>
      <c r="F2" s="1045"/>
      <c r="G2" s="1045"/>
      <c r="H2" s="1045"/>
      <c r="I2" s="1045"/>
    </row>
    <row r="3" spans="1:17" s="76" customFormat="1" ht="23.1" customHeight="1" x14ac:dyDescent="0.3">
      <c r="A3" s="1046" t="s">
        <v>692</v>
      </c>
      <c r="B3" s="1048" t="s">
        <v>21</v>
      </c>
      <c r="C3" s="1048" t="s">
        <v>22</v>
      </c>
      <c r="D3" s="1048"/>
      <c r="E3" s="1048"/>
      <c r="F3" s="1048"/>
      <c r="G3" s="1048"/>
      <c r="H3" s="1048"/>
      <c r="I3" s="1050" t="s">
        <v>95</v>
      </c>
    </row>
    <row r="4" spans="1:17" s="76" customFormat="1" ht="23.1" customHeight="1" x14ac:dyDescent="0.3">
      <c r="A4" s="1047"/>
      <c r="B4" s="1049"/>
      <c r="C4" s="1049" t="s">
        <v>96</v>
      </c>
      <c r="D4" s="1049" t="s">
        <v>97</v>
      </c>
      <c r="E4" s="1049"/>
      <c r="F4" s="1049"/>
      <c r="G4" s="1049"/>
      <c r="H4" s="1049"/>
      <c r="I4" s="1051"/>
    </row>
    <row r="5" spans="1:17" s="76" customFormat="1" ht="23.1" customHeight="1" x14ac:dyDescent="0.3">
      <c r="A5" s="1047"/>
      <c r="B5" s="1049"/>
      <c r="C5" s="1049"/>
      <c r="D5" s="209" t="s">
        <v>23</v>
      </c>
      <c r="E5" s="209" t="s">
        <v>24</v>
      </c>
      <c r="F5" s="209" t="s">
        <v>25</v>
      </c>
      <c r="G5" s="209" t="s">
        <v>26</v>
      </c>
      <c r="H5" s="209" t="s">
        <v>27</v>
      </c>
      <c r="I5" s="1051"/>
    </row>
    <row r="6" spans="1:17" s="76" customFormat="1" ht="23.1" customHeight="1" x14ac:dyDescent="0.3">
      <c r="A6" s="211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7</v>
      </c>
      <c r="H6" s="209">
        <v>8</v>
      </c>
      <c r="I6" s="210">
        <v>9</v>
      </c>
    </row>
    <row r="7" spans="1:17" s="76" customFormat="1" ht="23.1" customHeight="1" x14ac:dyDescent="0.3">
      <c r="A7" s="1052" t="s">
        <v>456</v>
      </c>
      <c r="B7" s="1053"/>
      <c r="C7" s="1053"/>
      <c r="D7" s="1053"/>
      <c r="E7" s="1053"/>
      <c r="F7" s="1053"/>
      <c r="G7" s="1053"/>
      <c r="H7" s="1053"/>
      <c r="I7" s="1054"/>
    </row>
    <row r="8" spans="1:17" s="76" customFormat="1" ht="23.1" customHeight="1" x14ac:dyDescent="0.3">
      <c r="A8" s="95">
        <v>1</v>
      </c>
      <c r="B8" s="191" t="s">
        <v>194</v>
      </c>
      <c r="C8" s="207">
        <f t="shared" ref="C8:C18" si="0">SUM(D8:H8)</f>
        <v>211703</v>
      </c>
      <c r="D8" s="207">
        <v>29874</v>
      </c>
      <c r="E8" s="207">
        <v>19726</v>
      </c>
      <c r="F8" s="207">
        <v>50664</v>
      </c>
      <c r="G8" s="207">
        <v>94681</v>
      </c>
      <c r="H8" s="207">
        <v>16758</v>
      </c>
      <c r="I8" s="208">
        <v>3.2</v>
      </c>
      <c r="M8" s="218"/>
    </row>
    <row r="9" spans="1:17" s="76" customFormat="1" ht="23.1" customHeight="1" x14ac:dyDescent="0.3">
      <c r="A9" s="95">
        <v>2</v>
      </c>
      <c r="B9" s="191" t="s">
        <v>195</v>
      </c>
      <c r="C9" s="207">
        <f>SUM(D9:H9)</f>
        <v>99236</v>
      </c>
      <c r="D9" s="207">
        <v>12080</v>
      </c>
      <c r="E9" s="207">
        <v>7010</v>
      </c>
      <c r="F9" s="207">
        <v>19509</v>
      </c>
      <c r="G9" s="207">
        <v>57002</v>
      </c>
      <c r="H9" s="207">
        <v>3635</v>
      </c>
      <c r="I9" s="208">
        <v>3.3</v>
      </c>
      <c r="L9" s="218"/>
      <c r="M9" s="219"/>
      <c r="N9" s="219"/>
      <c r="O9" s="219"/>
      <c r="P9" s="219"/>
      <c r="Q9" s="219"/>
    </row>
    <row r="10" spans="1:17" s="76" customFormat="1" ht="23.1" customHeight="1" x14ac:dyDescent="0.3">
      <c r="A10" s="95">
        <v>3</v>
      </c>
      <c r="B10" s="187" t="s">
        <v>196</v>
      </c>
      <c r="C10" s="215">
        <f t="shared" si="0"/>
        <v>207956</v>
      </c>
      <c r="D10" s="215">
        <v>15375</v>
      </c>
      <c r="E10" s="215">
        <v>9498</v>
      </c>
      <c r="F10" s="215">
        <v>47407</v>
      </c>
      <c r="G10" s="215">
        <v>114250</v>
      </c>
      <c r="H10" s="215">
        <v>21426</v>
      </c>
      <c r="I10" s="90">
        <v>3.6</v>
      </c>
      <c r="M10" s="218"/>
    </row>
    <row r="11" spans="1:17" s="76" customFormat="1" ht="23.1" customHeight="1" x14ac:dyDescent="0.3">
      <c r="A11" s="95">
        <v>4</v>
      </c>
      <c r="B11" s="187" t="s">
        <v>197</v>
      </c>
      <c r="C11" s="207">
        <f>SUM(D11:H11)</f>
        <v>239408</v>
      </c>
      <c r="D11" s="207">
        <v>31240</v>
      </c>
      <c r="E11" s="207">
        <v>14450</v>
      </c>
      <c r="F11" s="207">
        <v>58190</v>
      </c>
      <c r="G11" s="207">
        <v>116786</v>
      </c>
      <c r="H11" s="207">
        <v>18742</v>
      </c>
      <c r="I11" s="208">
        <v>3.3</v>
      </c>
      <c r="M11" s="218"/>
    </row>
    <row r="12" spans="1:17" s="76" customFormat="1" ht="23.1" customHeight="1" x14ac:dyDescent="0.3">
      <c r="A12" s="95">
        <v>5</v>
      </c>
      <c r="B12" s="187" t="s">
        <v>198</v>
      </c>
      <c r="C12" s="207">
        <f>SUM(D12:H12)</f>
        <v>397328</v>
      </c>
      <c r="D12" s="207">
        <v>101182</v>
      </c>
      <c r="E12" s="207">
        <v>18570</v>
      </c>
      <c r="F12" s="207">
        <v>61982</v>
      </c>
      <c r="G12" s="207">
        <v>168060</v>
      </c>
      <c r="H12" s="207">
        <v>47534</v>
      </c>
      <c r="I12" s="208">
        <v>3.1</v>
      </c>
      <c r="M12" s="218"/>
    </row>
    <row r="13" spans="1:17" s="76" customFormat="1" ht="23.1" customHeight="1" x14ac:dyDescent="0.3">
      <c r="A13" s="95">
        <v>6</v>
      </c>
      <c r="B13" s="187" t="s">
        <v>199</v>
      </c>
      <c r="C13" s="207">
        <f t="shared" si="0"/>
        <v>301960</v>
      </c>
      <c r="D13" s="207">
        <v>44067</v>
      </c>
      <c r="E13" s="207">
        <v>13476</v>
      </c>
      <c r="F13" s="207">
        <v>53088</v>
      </c>
      <c r="G13" s="207">
        <v>120408</v>
      </c>
      <c r="H13" s="207">
        <v>70921</v>
      </c>
      <c r="I13" s="208">
        <v>3.5</v>
      </c>
      <c r="M13" s="218"/>
    </row>
    <row r="14" spans="1:17" s="76" customFormat="1" ht="23.1" customHeight="1" x14ac:dyDescent="0.3">
      <c r="A14" s="95">
        <v>7</v>
      </c>
      <c r="B14" s="187" t="s">
        <v>200</v>
      </c>
      <c r="C14" s="207">
        <f>SUM(D14:H14)</f>
        <v>150989</v>
      </c>
      <c r="D14" s="207">
        <v>23299</v>
      </c>
      <c r="E14" s="207">
        <v>6930</v>
      </c>
      <c r="F14" s="207">
        <v>35678</v>
      </c>
      <c r="G14" s="207">
        <v>68741</v>
      </c>
      <c r="H14" s="207">
        <v>16341</v>
      </c>
      <c r="I14" s="208">
        <v>3.3</v>
      </c>
      <c r="M14" s="218"/>
    </row>
    <row r="15" spans="1:17" s="76" customFormat="1" ht="23.1" customHeight="1" x14ac:dyDescent="0.3">
      <c r="A15" s="95">
        <v>8</v>
      </c>
      <c r="B15" s="187" t="s">
        <v>201</v>
      </c>
      <c r="C15" s="207">
        <f t="shared" si="0"/>
        <v>181751</v>
      </c>
      <c r="D15" s="207">
        <v>16534</v>
      </c>
      <c r="E15" s="207">
        <v>9994</v>
      </c>
      <c r="F15" s="207">
        <v>40300</v>
      </c>
      <c r="G15" s="207">
        <v>92044</v>
      </c>
      <c r="H15" s="207">
        <v>22879</v>
      </c>
      <c r="I15" s="208">
        <v>3.5</v>
      </c>
      <c r="M15" s="218" t="s">
        <v>692</v>
      </c>
    </row>
    <row r="16" spans="1:17" s="76" customFormat="1" ht="23.1" customHeight="1" x14ac:dyDescent="0.3">
      <c r="A16" s="95">
        <v>9</v>
      </c>
      <c r="B16" s="187" t="s">
        <v>202</v>
      </c>
      <c r="C16" s="220">
        <f>SUM(D16:H16)</f>
        <v>264953</v>
      </c>
      <c r="D16" s="207">
        <v>15038</v>
      </c>
      <c r="E16" s="207">
        <v>8760</v>
      </c>
      <c r="F16" s="207">
        <v>44855</v>
      </c>
      <c r="G16" s="207">
        <v>165664</v>
      </c>
      <c r="H16" s="207">
        <v>30636</v>
      </c>
      <c r="I16" s="728">
        <v>3.7</v>
      </c>
      <c r="M16" s="218"/>
    </row>
    <row r="17" spans="1:13" s="76" customFormat="1" ht="23.1" customHeight="1" x14ac:dyDescent="0.3">
      <c r="A17" s="95">
        <v>10</v>
      </c>
      <c r="B17" s="187" t="s">
        <v>203</v>
      </c>
      <c r="C17" s="220">
        <f>SUM(D17:H17)</f>
        <v>182353</v>
      </c>
      <c r="D17" s="215">
        <v>26182</v>
      </c>
      <c r="E17" s="215">
        <v>18098</v>
      </c>
      <c r="F17" s="215">
        <v>42888</v>
      </c>
      <c r="G17" s="215">
        <v>85047</v>
      </c>
      <c r="H17" s="215">
        <v>10138</v>
      </c>
      <c r="I17" s="208">
        <v>3.2</v>
      </c>
      <c r="M17" s="219"/>
    </row>
    <row r="18" spans="1:13" s="76" customFormat="1" ht="23.1" customHeight="1" x14ac:dyDescent="0.3">
      <c r="A18" s="95">
        <v>11</v>
      </c>
      <c r="B18" s="187" t="s">
        <v>204</v>
      </c>
      <c r="C18" s="207">
        <f t="shared" si="0"/>
        <v>113791</v>
      </c>
      <c r="D18" s="207">
        <v>7295</v>
      </c>
      <c r="E18" s="207">
        <v>5063</v>
      </c>
      <c r="F18" s="207">
        <v>24144</v>
      </c>
      <c r="G18" s="207">
        <v>58691</v>
      </c>
      <c r="H18" s="207">
        <v>18598</v>
      </c>
      <c r="I18" s="208">
        <v>3.7</v>
      </c>
      <c r="M18" s="218"/>
    </row>
    <row r="19" spans="1:13" s="76" customFormat="1" ht="23.1" customHeight="1" x14ac:dyDescent="0.3">
      <c r="A19" s="95">
        <v>12</v>
      </c>
      <c r="B19" s="187" t="s">
        <v>205</v>
      </c>
      <c r="C19" s="207">
        <f>SUM(D19:H19)</f>
        <v>149581</v>
      </c>
      <c r="D19" s="207">
        <v>20308</v>
      </c>
      <c r="E19" s="207">
        <v>19501</v>
      </c>
      <c r="F19" s="207">
        <v>42328</v>
      </c>
      <c r="G19" s="207">
        <v>55283</v>
      </c>
      <c r="H19" s="207">
        <v>12161</v>
      </c>
      <c r="I19" s="208">
        <v>3.1</v>
      </c>
      <c r="M19" s="218"/>
    </row>
    <row r="20" spans="1:13" s="76" customFormat="1" ht="23.1" customHeight="1" x14ac:dyDescent="0.3">
      <c r="A20" s="95">
        <v>13</v>
      </c>
      <c r="B20" s="187" t="s">
        <v>206</v>
      </c>
      <c r="C20" s="207">
        <f t="shared" ref="C20:C28" si="1">SUM(D20:H20)</f>
        <v>240670</v>
      </c>
      <c r="D20" s="207">
        <v>13453</v>
      </c>
      <c r="E20" s="207">
        <v>2165</v>
      </c>
      <c r="F20" s="207">
        <v>20647</v>
      </c>
      <c r="G20" s="207">
        <v>124636</v>
      </c>
      <c r="H20" s="207">
        <v>79769</v>
      </c>
      <c r="I20" s="96">
        <v>4.0999999999999996</v>
      </c>
      <c r="M20" s="218"/>
    </row>
    <row r="21" spans="1:13" s="76" customFormat="1" ht="23.1" customHeight="1" x14ac:dyDescent="0.3">
      <c r="A21" s="95">
        <v>14</v>
      </c>
      <c r="B21" s="187" t="s">
        <v>207</v>
      </c>
      <c r="C21" s="207">
        <f t="shared" si="1"/>
        <v>241617</v>
      </c>
      <c r="D21" s="207">
        <v>20625</v>
      </c>
      <c r="E21" s="207">
        <v>6047</v>
      </c>
      <c r="F21" s="207">
        <v>27766</v>
      </c>
      <c r="G21" s="207">
        <v>162611</v>
      </c>
      <c r="H21" s="207">
        <v>24568</v>
      </c>
      <c r="I21" s="729">
        <v>3.7</v>
      </c>
      <c r="M21" s="218"/>
    </row>
    <row r="22" spans="1:13" s="76" customFormat="1" ht="23.1" customHeight="1" x14ac:dyDescent="0.3">
      <c r="A22" s="95">
        <v>15</v>
      </c>
      <c r="B22" s="187" t="s">
        <v>208</v>
      </c>
      <c r="C22" s="207">
        <f t="shared" si="1"/>
        <v>265266</v>
      </c>
      <c r="D22" s="214">
        <v>42195</v>
      </c>
      <c r="E22" s="214">
        <v>19645</v>
      </c>
      <c r="F22" s="214">
        <v>46753</v>
      </c>
      <c r="G22" s="214">
        <v>99771</v>
      </c>
      <c r="H22" s="214">
        <v>56902</v>
      </c>
      <c r="I22" s="730">
        <v>3.4</v>
      </c>
      <c r="M22" s="218"/>
    </row>
    <row r="23" spans="1:13" s="76" customFormat="1" ht="23.1" customHeight="1" x14ac:dyDescent="0.3">
      <c r="A23" s="95">
        <v>16</v>
      </c>
      <c r="B23" s="187" t="s">
        <v>209</v>
      </c>
      <c r="C23" s="220">
        <f>SUM(D23:H23)</f>
        <v>174228</v>
      </c>
      <c r="D23" s="97">
        <v>24391</v>
      </c>
      <c r="E23" s="97">
        <v>4357</v>
      </c>
      <c r="F23" s="97">
        <v>23905</v>
      </c>
      <c r="G23" s="97">
        <v>101054</v>
      </c>
      <c r="H23" s="97">
        <v>20521</v>
      </c>
      <c r="I23" s="728">
        <v>3.5</v>
      </c>
      <c r="M23" s="219"/>
    </row>
    <row r="24" spans="1:13" s="76" customFormat="1" ht="23.1" customHeight="1" x14ac:dyDescent="0.3">
      <c r="A24" s="95">
        <v>17</v>
      </c>
      <c r="B24" s="187" t="s">
        <v>210</v>
      </c>
      <c r="C24" s="207">
        <f>SUM(D24:H24)</f>
        <v>183499</v>
      </c>
      <c r="D24" s="215">
        <v>13042</v>
      </c>
      <c r="E24" s="215">
        <v>3020</v>
      </c>
      <c r="F24" s="215">
        <v>28360</v>
      </c>
      <c r="G24" s="215">
        <v>117216</v>
      </c>
      <c r="H24" s="215">
        <v>21861</v>
      </c>
      <c r="I24" s="729">
        <v>3.7</v>
      </c>
    </row>
    <row r="25" spans="1:13" s="76" customFormat="1" ht="23.1" customHeight="1" x14ac:dyDescent="0.3">
      <c r="A25" s="206">
        <v>18</v>
      </c>
      <c r="B25" s="187" t="s">
        <v>211</v>
      </c>
      <c r="C25" s="207">
        <f>SUM(D25:H25)</f>
        <v>315676</v>
      </c>
      <c r="D25" s="207">
        <v>23174</v>
      </c>
      <c r="E25" s="207">
        <v>2129</v>
      </c>
      <c r="F25" s="207">
        <v>27022</v>
      </c>
      <c r="G25" s="207">
        <v>237338</v>
      </c>
      <c r="H25" s="207">
        <v>26013</v>
      </c>
      <c r="I25" s="208">
        <v>3.8</v>
      </c>
    </row>
    <row r="26" spans="1:13" s="76" customFormat="1" ht="23.1" customHeight="1" x14ac:dyDescent="0.3">
      <c r="A26" s="50"/>
      <c r="B26" s="98" t="s">
        <v>467</v>
      </c>
      <c r="C26" s="207">
        <f>SUM(C8:C25)</f>
        <v>3921965</v>
      </c>
      <c r="D26" s="207">
        <f>SUM(D8:D25)</f>
        <v>479354</v>
      </c>
      <c r="E26" s="207">
        <f t="shared" ref="E26:H26" si="2">SUM(E8:E25)</f>
        <v>188439</v>
      </c>
      <c r="F26" s="207">
        <f>SUM(F8:F25)</f>
        <v>695486</v>
      </c>
      <c r="G26" s="207">
        <f>SUM(G8:G25)</f>
        <v>2039283</v>
      </c>
      <c r="H26" s="207">
        <f t="shared" si="2"/>
        <v>519403</v>
      </c>
      <c r="I26" s="96">
        <f>AVERAGE(I8:I25)</f>
        <v>3.4833333333333338</v>
      </c>
    </row>
    <row r="27" spans="1:13" s="76" customFormat="1" ht="27" customHeight="1" x14ac:dyDescent="0.3">
      <c r="A27" s="1055" t="s">
        <v>457</v>
      </c>
      <c r="B27" s="1056"/>
      <c r="C27" s="1056"/>
      <c r="D27" s="1056"/>
      <c r="E27" s="1056"/>
      <c r="F27" s="1056"/>
      <c r="G27" s="1056"/>
      <c r="H27" s="1056"/>
      <c r="I27" s="1057"/>
    </row>
    <row r="28" spans="1:13" s="76" customFormat="1" ht="99" customHeight="1" x14ac:dyDescent="0.3">
      <c r="A28" s="213">
        <v>19</v>
      </c>
      <c r="B28" s="86" t="s">
        <v>212</v>
      </c>
      <c r="C28" s="214">
        <f t="shared" si="1"/>
        <v>159110</v>
      </c>
      <c r="D28" s="214">
        <v>6284</v>
      </c>
      <c r="E28" s="214">
        <v>16785</v>
      </c>
      <c r="F28" s="214">
        <v>40787</v>
      </c>
      <c r="G28" s="214">
        <v>49281</v>
      </c>
      <c r="H28" s="214">
        <v>45973</v>
      </c>
      <c r="I28" s="109">
        <v>3.3</v>
      </c>
    </row>
    <row r="29" spans="1:13" s="76" customFormat="1" ht="99" customHeight="1" x14ac:dyDescent="0.3">
      <c r="A29" s="213">
        <v>20</v>
      </c>
      <c r="B29" s="86" t="s">
        <v>222</v>
      </c>
      <c r="C29" s="214">
        <f>SUM(D29:H29)</f>
        <v>36922</v>
      </c>
      <c r="D29" s="214">
        <v>0</v>
      </c>
      <c r="E29" s="214">
        <v>0</v>
      </c>
      <c r="F29" s="214">
        <v>36922</v>
      </c>
      <c r="G29" s="214"/>
      <c r="H29" s="214"/>
      <c r="I29" s="109">
        <v>3</v>
      </c>
    </row>
    <row r="30" spans="1:13" s="76" customFormat="1" ht="26.25" customHeight="1" x14ac:dyDescent="0.3">
      <c r="A30" s="206"/>
      <c r="B30" s="94" t="s">
        <v>467</v>
      </c>
      <c r="C30" s="207">
        <f>(C28+C29)</f>
        <v>196032</v>
      </c>
      <c r="D30" s="207">
        <f t="shared" ref="D30:H30" si="3">(D28+D29)</f>
        <v>6284</v>
      </c>
      <c r="E30" s="207">
        <f t="shared" si="3"/>
        <v>16785</v>
      </c>
      <c r="F30" s="207">
        <f t="shared" si="3"/>
        <v>77709</v>
      </c>
      <c r="G30" s="207">
        <f t="shared" si="3"/>
        <v>49281</v>
      </c>
      <c r="H30" s="207">
        <f t="shared" si="3"/>
        <v>45973</v>
      </c>
      <c r="I30" s="96">
        <f>AVERAGE(I28:I29)</f>
        <v>3.15</v>
      </c>
    </row>
    <row r="31" spans="1:13" s="76" customFormat="1" ht="29.25" customHeight="1" x14ac:dyDescent="0.3">
      <c r="A31" s="1058" t="s">
        <v>458</v>
      </c>
      <c r="B31" s="1059"/>
      <c r="C31" s="1059"/>
      <c r="D31" s="1059"/>
      <c r="E31" s="1059"/>
      <c r="F31" s="1059"/>
      <c r="G31" s="1059"/>
      <c r="H31" s="1059"/>
      <c r="I31" s="1060"/>
    </row>
    <row r="32" spans="1:13" s="76" customFormat="1" ht="76.5" customHeight="1" x14ac:dyDescent="0.3">
      <c r="A32" s="206">
        <v>21</v>
      </c>
      <c r="B32" s="187" t="s">
        <v>464</v>
      </c>
      <c r="C32" s="207">
        <f>SUM(D32:H32)</f>
        <v>10941</v>
      </c>
      <c r="D32" s="207"/>
      <c r="E32" s="207">
        <v>106</v>
      </c>
      <c r="F32" s="207">
        <v>670</v>
      </c>
      <c r="G32" s="207">
        <v>4107</v>
      </c>
      <c r="H32" s="207">
        <v>6058</v>
      </c>
      <c r="I32" s="208">
        <v>4.4000000000000004</v>
      </c>
    </row>
    <row r="33" spans="1:9" s="76" customFormat="1" ht="29.25" customHeight="1" thickBot="1" x14ac:dyDescent="0.35">
      <c r="A33" s="213"/>
      <c r="B33" s="110" t="s">
        <v>467</v>
      </c>
      <c r="C33" s="214">
        <f>C32</f>
        <v>10941</v>
      </c>
      <c r="D33" s="214">
        <f t="shared" ref="D33:I33" si="4">D32</f>
        <v>0</v>
      </c>
      <c r="E33" s="214">
        <f t="shared" si="4"/>
        <v>106</v>
      </c>
      <c r="F33" s="214">
        <f t="shared" si="4"/>
        <v>670</v>
      </c>
      <c r="G33" s="214">
        <f t="shared" si="4"/>
        <v>4107</v>
      </c>
      <c r="H33" s="214">
        <f t="shared" si="4"/>
        <v>6058</v>
      </c>
      <c r="I33" s="109">
        <f t="shared" si="4"/>
        <v>4.4000000000000004</v>
      </c>
    </row>
    <row r="34" spans="1:9" s="76" customFormat="1" ht="74.25" customHeight="1" thickBot="1" x14ac:dyDescent="0.35">
      <c r="A34" s="83" t="s">
        <v>118</v>
      </c>
      <c r="B34" s="85"/>
      <c r="C34" s="111">
        <f>C26+C30+C33</f>
        <v>4128938</v>
      </c>
      <c r="D34" s="111">
        <f>D26+D30+D33</f>
        <v>485638</v>
      </c>
      <c r="E34" s="111">
        <f t="shared" ref="E34:H34" si="5">E26+E30+E33</f>
        <v>205330</v>
      </c>
      <c r="F34" s="111">
        <f t="shared" si="5"/>
        <v>773865</v>
      </c>
      <c r="G34" s="111">
        <f t="shared" si="5"/>
        <v>2092671</v>
      </c>
      <c r="H34" s="111">
        <f t="shared" si="5"/>
        <v>571434</v>
      </c>
      <c r="I34" s="112">
        <f>AVERAGE(I26,I30,I33)</f>
        <v>3.6777777777777785</v>
      </c>
    </row>
    <row r="36" spans="1:9" ht="126" x14ac:dyDescent="0.3">
      <c r="B36" s="823" t="s">
        <v>2795</v>
      </c>
      <c r="C36" s="1036" t="s">
        <v>2794</v>
      </c>
      <c r="D36" s="1036"/>
      <c r="E36" s="76"/>
      <c r="F36" s="76"/>
      <c r="G36" s="76"/>
      <c r="H36" s="76"/>
      <c r="I36" s="24"/>
    </row>
    <row r="37" spans="1:9" ht="15.6" x14ac:dyDescent="0.3">
      <c r="B37" s="2" t="s">
        <v>98</v>
      </c>
      <c r="C37" s="1041" t="s">
        <v>99</v>
      </c>
      <c r="D37" s="1041"/>
      <c r="E37" s="76"/>
      <c r="F37" s="76"/>
      <c r="G37" s="76"/>
      <c r="H37" s="76"/>
      <c r="I37" s="734" t="s">
        <v>93</v>
      </c>
    </row>
    <row r="38" spans="1:9" ht="15.6" x14ac:dyDescent="0.3">
      <c r="B38" s="2"/>
      <c r="C38" s="76"/>
      <c r="D38" s="76"/>
      <c r="E38" s="76"/>
      <c r="F38" s="76"/>
      <c r="G38" s="76"/>
      <c r="H38" s="76"/>
      <c r="I38" s="76"/>
    </row>
    <row r="39" spans="1:9" ht="114" customHeight="1" x14ac:dyDescent="0.3">
      <c r="B39" s="53" t="s">
        <v>647</v>
      </c>
      <c r="C39" s="1044" t="s">
        <v>2793</v>
      </c>
      <c r="D39" s="1044"/>
      <c r="E39" s="1044"/>
      <c r="F39" s="1036" t="s">
        <v>2792</v>
      </c>
      <c r="G39" s="1036"/>
      <c r="H39" s="76"/>
      <c r="I39" s="24"/>
    </row>
    <row r="40" spans="1:9" ht="15.6" x14ac:dyDescent="0.25">
      <c r="B40" s="2"/>
      <c r="C40" s="1040" t="s">
        <v>100</v>
      </c>
      <c r="D40" s="1040"/>
      <c r="F40" s="1041" t="s">
        <v>99</v>
      </c>
      <c r="G40" s="1041"/>
      <c r="H40" s="38"/>
      <c r="I40" s="734" t="s">
        <v>101</v>
      </c>
    </row>
    <row r="41" spans="1:9" ht="15.6" x14ac:dyDescent="0.3">
      <c r="B41" s="2"/>
      <c r="C41" s="76"/>
      <c r="D41" s="76"/>
      <c r="E41" s="76"/>
      <c r="F41" s="76"/>
      <c r="G41" s="76"/>
      <c r="H41" s="76"/>
      <c r="I41" s="76"/>
    </row>
    <row r="42" spans="1:9" ht="15.6" x14ac:dyDescent="0.3">
      <c r="B42" s="2" t="s">
        <v>102</v>
      </c>
      <c r="C42" s="1042" t="s">
        <v>2791</v>
      </c>
      <c r="D42" s="1042"/>
      <c r="E42" s="76"/>
      <c r="F42" s="76"/>
      <c r="G42" s="76"/>
      <c r="H42" s="76"/>
      <c r="I42" s="246">
        <v>44586</v>
      </c>
    </row>
    <row r="43" spans="1:9" ht="48.75" customHeight="1" x14ac:dyDescent="0.3">
      <c r="B43" s="2"/>
      <c r="C43" s="1043" t="s">
        <v>103</v>
      </c>
      <c r="D43" s="1043"/>
      <c r="E43" s="76"/>
      <c r="F43" s="76"/>
      <c r="G43" s="76"/>
      <c r="H43" s="76"/>
      <c r="I43" s="769" t="s">
        <v>43</v>
      </c>
    </row>
    <row r="44" spans="1:9" x14ac:dyDescent="0.25">
      <c r="B44" s="3"/>
    </row>
    <row r="45" spans="1:9" ht="21" x14ac:dyDescent="0.4">
      <c r="C45" s="1038" t="s">
        <v>3303</v>
      </c>
      <c r="D45" s="1039"/>
    </row>
  </sheetData>
  <mergeCells count="19">
    <mergeCell ref="C39:E39"/>
    <mergeCell ref="F39:G39"/>
    <mergeCell ref="A2:I2"/>
    <mergeCell ref="A3:A5"/>
    <mergeCell ref="B3:B5"/>
    <mergeCell ref="C3:H3"/>
    <mergeCell ref="I3:I5"/>
    <mergeCell ref="C4:C5"/>
    <mergeCell ref="D4:H4"/>
    <mergeCell ref="A7:I7"/>
    <mergeCell ref="A27:I27"/>
    <mergeCell ref="A31:I31"/>
    <mergeCell ref="C36:D36"/>
    <mergeCell ref="C37:D37"/>
    <mergeCell ref="C45:D45"/>
    <mergeCell ref="C40:D40"/>
    <mergeCell ref="F40:G40"/>
    <mergeCell ref="C42:D42"/>
    <mergeCell ref="C43:D43"/>
  </mergeCells>
  <hyperlinks>
    <hyperlink ref="C45" r:id="rId1" xr:uid="{00000000-0004-0000-0100-000000000000}"/>
  </hyperlinks>
  <printOptions horizontalCentered="1" verticalCentered="1"/>
  <pageMargins left="0.98425196850393704" right="0.31496062992125984" top="0.35433070866141736" bottom="0.35433070866141736" header="0.31496062992125984" footer="0.31496062992125984"/>
  <pageSetup paperSize="9" scale="5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93"/>
  <sheetViews>
    <sheetView view="pageBreakPreview" zoomScale="85" zoomScaleNormal="89" zoomScaleSheetLayoutView="85" workbookViewId="0">
      <pane ySplit="1" topLeftCell="A74" activePane="bottomLeft" state="frozen"/>
      <selection pane="bottomLeft" activeCell="C94" sqref="C94"/>
    </sheetView>
  </sheetViews>
  <sheetFormatPr defaultColWidth="9.109375" defaultRowHeight="14.4" x14ac:dyDescent="0.3"/>
  <cols>
    <col min="1" max="1" width="21.109375" style="75" customWidth="1"/>
    <col min="2" max="2" width="33.6640625" style="75" customWidth="1"/>
    <col min="3" max="3" width="51.6640625" style="75" customWidth="1"/>
    <col min="4" max="4" width="43.6640625" style="75" customWidth="1"/>
    <col min="5" max="16384" width="9.109375" style="75"/>
  </cols>
  <sheetData>
    <row r="1" spans="1:7" ht="18" x14ac:dyDescent="0.3">
      <c r="D1" s="837" t="s">
        <v>470</v>
      </c>
      <c r="E1" s="836"/>
      <c r="F1" s="836"/>
      <c r="G1" s="836"/>
    </row>
    <row r="2" spans="1:7" ht="46.5" customHeight="1" thickBot="1" x14ac:dyDescent="0.35">
      <c r="A2" s="1073" t="s">
        <v>668</v>
      </c>
      <c r="B2" s="1073"/>
      <c r="C2" s="1073"/>
      <c r="D2" s="1073"/>
    </row>
    <row r="3" spans="1:7" ht="56.25" customHeight="1" x14ac:dyDescent="0.3">
      <c r="A3" s="754" t="s">
        <v>41</v>
      </c>
      <c r="B3" s="809" t="s">
        <v>459</v>
      </c>
      <c r="C3" s="809" t="s">
        <v>1</v>
      </c>
      <c r="D3" s="90" t="s">
        <v>2</v>
      </c>
    </row>
    <row r="4" spans="1:7" ht="27" customHeight="1" x14ac:dyDescent="0.3">
      <c r="A4" s="1063">
        <v>1</v>
      </c>
      <c r="B4" s="755" t="s">
        <v>443</v>
      </c>
      <c r="C4" s="755" t="s">
        <v>1112</v>
      </c>
      <c r="D4" s="250" t="s">
        <v>1113</v>
      </c>
    </row>
    <row r="5" spans="1:7" ht="51" customHeight="1" x14ac:dyDescent="0.3">
      <c r="A5" s="1072"/>
      <c r="B5" s="755"/>
      <c r="C5" s="1074" t="s">
        <v>1940</v>
      </c>
      <c r="D5" s="813"/>
    </row>
    <row r="6" spans="1:7" ht="65.25" customHeight="1" x14ac:dyDescent="0.3">
      <c r="A6" s="1064"/>
      <c r="B6" s="755"/>
      <c r="C6" s="1075"/>
      <c r="D6" s="835" t="s">
        <v>2859</v>
      </c>
    </row>
    <row r="7" spans="1:7" ht="26.25" customHeight="1" x14ac:dyDescent="0.35">
      <c r="A7" s="1063">
        <v>2</v>
      </c>
      <c r="B7" s="519" t="s">
        <v>2861</v>
      </c>
      <c r="C7" s="519" t="s">
        <v>1650</v>
      </c>
      <c r="D7" s="251" t="s">
        <v>460</v>
      </c>
    </row>
    <row r="8" spans="1:7" ht="19.5" customHeight="1" x14ac:dyDescent="0.35">
      <c r="A8" s="1072"/>
      <c r="B8" s="755" t="s">
        <v>2860</v>
      </c>
      <c r="C8" s="755" t="s">
        <v>137</v>
      </c>
      <c r="D8" s="252" t="s">
        <v>136</v>
      </c>
    </row>
    <row r="9" spans="1:7" ht="26.25" customHeight="1" x14ac:dyDescent="0.35">
      <c r="A9" s="1064"/>
      <c r="B9" s="756" t="s">
        <v>236</v>
      </c>
      <c r="C9" s="809"/>
      <c r="D9" s="113" t="s">
        <v>2859</v>
      </c>
    </row>
    <row r="10" spans="1:7" ht="91.5" customHeight="1" x14ac:dyDescent="0.3">
      <c r="A10" s="1063">
        <v>3</v>
      </c>
      <c r="B10" s="86" t="s">
        <v>2858</v>
      </c>
      <c r="C10" s="123" t="s">
        <v>2795</v>
      </c>
      <c r="D10" s="1076" t="s">
        <v>1651</v>
      </c>
    </row>
    <row r="11" spans="1:7" ht="24" customHeight="1" x14ac:dyDescent="0.3">
      <c r="A11" s="1072"/>
      <c r="B11" s="254" t="s">
        <v>2857</v>
      </c>
      <c r="C11" s="834"/>
      <c r="D11" s="1077"/>
    </row>
    <row r="12" spans="1:7" ht="29.25" customHeight="1" x14ac:dyDescent="0.3">
      <c r="A12" s="1064"/>
      <c r="B12" s="255" t="s">
        <v>1239</v>
      </c>
      <c r="C12" s="833"/>
      <c r="D12" s="256" t="s">
        <v>139</v>
      </c>
    </row>
    <row r="13" spans="1:7" ht="24" customHeight="1" x14ac:dyDescent="0.3">
      <c r="A13" s="1072">
        <v>4</v>
      </c>
      <c r="B13" s="86" t="s">
        <v>2856</v>
      </c>
      <c r="C13" s="86" t="s">
        <v>1415</v>
      </c>
      <c r="D13" s="1061" t="s">
        <v>1148</v>
      </c>
    </row>
    <row r="14" spans="1:7" ht="23.25" customHeight="1" x14ac:dyDescent="0.3">
      <c r="A14" s="1072"/>
      <c r="B14" s="254" t="s">
        <v>2855</v>
      </c>
      <c r="C14" s="254" t="s">
        <v>1652</v>
      </c>
      <c r="D14" s="1062"/>
    </row>
    <row r="15" spans="1:7" ht="27.75" customHeight="1" x14ac:dyDescent="0.3">
      <c r="A15" s="1064"/>
      <c r="B15" s="254" t="s">
        <v>2854</v>
      </c>
      <c r="C15" s="254" t="s">
        <v>138</v>
      </c>
      <c r="D15" s="256" t="s">
        <v>139</v>
      </c>
    </row>
    <row r="16" spans="1:7" ht="54" customHeight="1" x14ac:dyDescent="0.3">
      <c r="A16" s="1063">
        <v>5</v>
      </c>
      <c r="B16" s="1065" t="s">
        <v>2853</v>
      </c>
      <c r="C16" s="1067" t="s">
        <v>1653</v>
      </c>
      <c r="D16" s="257" t="s">
        <v>1654</v>
      </c>
    </row>
    <row r="17" spans="1:4" ht="27.75" customHeight="1" x14ac:dyDescent="0.3">
      <c r="A17" s="1064"/>
      <c r="B17" s="1066"/>
      <c r="C17" s="1068"/>
      <c r="D17" s="757" t="s">
        <v>140</v>
      </c>
    </row>
    <row r="18" spans="1:4" ht="38.25" customHeight="1" x14ac:dyDescent="0.3">
      <c r="A18" s="1069">
        <v>6</v>
      </c>
      <c r="B18" s="1070" t="s">
        <v>2852</v>
      </c>
      <c r="C18" s="1071" t="s">
        <v>141</v>
      </c>
      <c r="D18" s="257" t="s">
        <v>221</v>
      </c>
    </row>
    <row r="19" spans="1:4" ht="27" customHeight="1" x14ac:dyDescent="0.35">
      <c r="A19" s="1069"/>
      <c r="B19" s="1070"/>
      <c r="C19" s="1071"/>
      <c r="D19" s="258" t="s">
        <v>142</v>
      </c>
    </row>
    <row r="20" spans="1:4" ht="38.25" customHeight="1" x14ac:dyDescent="0.3">
      <c r="A20" s="1069">
        <v>7</v>
      </c>
      <c r="B20" s="1070" t="s">
        <v>1645</v>
      </c>
      <c r="C20" s="1078" t="s">
        <v>144</v>
      </c>
      <c r="D20" s="259" t="s">
        <v>1655</v>
      </c>
    </row>
    <row r="21" spans="1:4" ht="20.25" customHeight="1" x14ac:dyDescent="0.35">
      <c r="A21" s="1069"/>
      <c r="B21" s="1070"/>
      <c r="C21" s="1078"/>
      <c r="D21" s="260" t="s">
        <v>145</v>
      </c>
    </row>
    <row r="22" spans="1:4" ht="38.25" customHeight="1" x14ac:dyDescent="0.3">
      <c r="A22" s="1069">
        <v>8</v>
      </c>
      <c r="B22" s="1070" t="s">
        <v>2851</v>
      </c>
      <c r="C22" s="1078" t="s">
        <v>146</v>
      </c>
      <c r="D22" s="257" t="s">
        <v>2850</v>
      </c>
    </row>
    <row r="23" spans="1:4" ht="21.75" customHeight="1" x14ac:dyDescent="0.35">
      <c r="A23" s="1069"/>
      <c r="B23" s="1070"/>
      <c r="C23" s="1078"/>
      <c r="D23" s="260" t="s">
        <v>147</v>
      </c>
    </row>
    <row r="24" spans="1:4" ht="38.25" customHeight="1" x14ac:dyDescent="0.3">
      <c r="A24" s="1069">
        <v>9</v>
      </c>
      <c r="B24" s="1070" t="s">
        <v>2849</v>
      </c>
      <c r="C24" s="1078" t="s">
        <v>148</v>
      </c>
      <c r="D24" s="257" t="s">
        <v>809</v>
      </c>
    </row>
    <row r="25" spans="1:4" ht="23.25" customHeight="1" x14ac:dyDescent="0.35">
      <c r="A25" s="1069"/>
      <c r="B25" s="1070"/>
      <c r="C25" s="1078"/>
      <c r="D25" s="260" t="s">
        <v>149</v>
      </c>
    </row>
    <row r="26" spans="1:4" ht="54.75" customHeight="1" x14ac:dyDescent="0.3">
      <c r="A26" s="1069">
        <v>10</v>
      </c>
      <c r="B26" s="1070" t="s">
        <v>2848</v>
      </c>
      <c r="C26" s="1078" t="s">
        <v>150</v>
      </c>
      <c r="D26" s="257" t="s">
        <v>2847</v>
      </c>
    </row>
    <row r="27" spans="1:4" ht="21.75" customHeight="1" x14ac:dyDescent="0.35">
      <c r="A27" s="1069"/>
      <c r="B27" s="1070"/>
      <c r="C27" s="1078"/>
      <c r="D27" s="260" t="s">
        <v>151</v>
      </c>
    </row>
    <row r="28" spans="1:4" ht="39" customHeight="1" x14ac:dyDescent="0.3">
      <c r="A28" s="1069">
        <v>11</v>
      </c>
      <c r="B28" s="1070" t="s">
        <v>2846</v>
      </c>
      <c r="C28" s="1078" t="s">
        <v>152</v>
      </c>
      <c r="D28" s="257" t="s">
        <v>153</v>
      </c>
    </row>
    <row r="29" spans="1:4" ht="21" customHeight="1" x14ac:dyDescent="0.35">
      <c r="A29" s="1069"/>
      <c r="B29" s="1070"/>
      <c r="C29" s="1078"/>
      <c r="D29" s="260" t="s">
        <v>154</v>
      </c>
    </row>
    <row r="30" spans="1:4" ht="36" customHeight="1" x14ac:dyDescent="0.3">
      <c r="A30" s="1069">
        <v>12</v>
      </c>
      <c r="B30" s="1070" t="s">
        <v>2845</v>
      </c>
      <c r="C30" s="1078" t="s">
        <v>155</v>
      </c>
      <c r="D30" s="257" t="s">
        <v>219</v>
      </c>
    </row>
    <row r="31" spans="1:4" ht="21.75" customHeight="1" x14ac:dyDescent="0.35">
      <c r="A31" s="1069"/>
      <c r="B31" s="1070"/>
      <c r="C31" s="1078"/>
      <c r="D31" s="260" t="s">
        <v>156</v>
      </c>
    </row>
    <row r="32" spans="1:4" ht="37.5" customHeight="1" x14ac:dyDescent="0.3">
      <c r="A32" s="1069">
        <v>13</v>
      </c>
      <c r="B32" s="1079" t="s">
        <v>157</v>
      </c>
      <c r="C32" s="1078" t="s">
        <v>158</v>
      </c>
      <c r="D32" s="257" t="s">
        <v>159</v>
      </c>
    </row>
    <row r="33" spans="1:4" ht="18" x14ac:dyDescent="0.35">
      <c r="A33" s="1069"/>
      <c r="B33" s="1079"/>
      <c r="C33" s="1078"/>
      <c r="D33" s="260" t="s">
        <v>160</v>
      </c>
    </row>
    <row r="34" spans="1:4" ht="39.75" customHeight="1" x14ac:dyDescent="0.3">
      <c r="A34" s="1069">
        <v>14</v>
      </c>
      <c r="B34" s="1070" t="s">
        <v>2418</v>
      </c>
      <c r="C34" s="1078" t="s">
        <v>161</v>
      </c>
      <c r="D34" s="257" t="s">
        <v>217</v>
      </c>
    </row>
    <row r="35" spans="1:4" ht="24" customHeight="1" x14ac:dyDescent="0.35">
      <c r="A35" s="1069"/>
      <c r="B35" s="1070"/>
      <c r="C35" s="1078"/>
      <c r="D35" s="260" t="s">
        <v>162</v>
      </c>
    </row>
    <row r="36" spans="1:4" ht="57.75" customHeight="1" x14ac:dyDescent="0.3">
      <c r="A36" s="1069">
        <v>15</v>
      </c>
      <c r="B36" s="1078" t="s">
        <v>2844</v>
      </c>
      <c r="C36" s="1078" t="s">
        <v>164</v>
      </c>
      <c r="D36" s="257" t="s">
        <v>215</v>
      </c>
    </row>
    <row r="37" spans="1:4" ht="24" customHeight="1" x14ac:dyDescent="0.35">
      <c r="A37" s="1069"/>
      <c r="B37" s="1078"/>
      <c r="C37" s="1078"/>
      <c r="D37" s="261" t="s">
        <v>163</v>
      </c>
    </row>
    <row r="38" spans="1:4" ht="54" x14ac:dyDescent="0.3">
      <c r="A38" s="764">
        <v>16</v>
      </c>
      <c r="B38" s="752" t="s">
        <v>2843</v>
      </c>
      <c r="C38" s="752" t="s">
        <v>1149</v>
      </c>
      <c r="D38" s="257" t="s">
        <v>1915</v>
      </c>
    </row>
    <row r="39" spans="1:4" ht="54" x14ac:dyDescent="0.3">
      <c r="A39" s="1069">
        <v>17</v>
      </c>
      <c r="B39" s="1070" t="s">
        <v>2842</v>
      </c>
      <c r="C39" s="1078" t="s">
        <v>167</v>
      </c>
      <c r="D39" s="257" t="s">
        <v>2841</v>
      </c>
    </row>
    <row r="40" spans="1:4" ht="18" x14ac:dyDescent="0.35">
      <c r="A40" s="1069"/>
      <c r="B40" s="1070"/>
      <c r="C40" s="1078"/>
      <c r="D40" s="262" t="s">
        <v>168</v>
      </c>
    </row>
    <row r="41" spans="1:4" ht="68.25" customHeight="1" x14ac:dyDescent="0.3">
      <c r="A41" s="1069">
        <v>18</v>
      </c>
      <c r="B41" s="1070" t="s">
        <v>1647</v>
      </c>
      <c r="C41" s="1078" t="s">
        <v>169</v>
      </c>
      <c r="D41" s="259" t="s">
        <v>2840</v>
      </c>
    </row>
    <row r="42" spans="1:4" ht="34.5" customHeight="1" x14ac:dyDescent="0.3">
      <c r="A42" s="1069"/>
      <c r="B42" s="1070"/>
      <c r="C42" s="1078"/>
      <c r="D42" s="757" t="s">
        <v>170</v>
      </c>
    </row>
    <row r="43" spans="1:4" ht="57.75" customHeight="1" x14ac:dyDescent="0.3">
      <c r="A43" s="1069">
        <v>19</v>
      </c>
      <c r="B43" s="1070" t="s">
        <v>1656</v>
      </c>
      <c r="C43" s="1078" t="s">
        <v>171</v>
      </c>
      <c r="D43" s="203" t="s">
        <v>1657</v>
      </c>
    </row>
    <row r="44" spans="1:4" ht="24" customHeight="1" x14ac:dyDescent="0.35">
      <c r="A44" s="1069"/>
      <c r="B44" s="1070"/>
      <c r="C44" s="1078"/>
      <c r="D44" s="263" t="s">
        <v>172</v>
      </c>
    </row>
    <row r="45" spans="1:4" ht="59.25" customHeight="1" x14ac:dyDescent="0.3">
      <c r="A45" s="1069">
        <v>20</v>
      </c>
      <c r="B45" s="1078" t="s">
        <v>2839</v>
      </c>
      <c r="C45" s="1078" t="s">
        <v>173</v>
      </c>
      <c r="D45" s="257" t="s">
        <v>2838</v>
      </c>
    </row>
    <row r="46" spans="1:4" ht="23.25" customHeight="1" x14ac:dyDescent="0.35">
      <c r="A46" s="1069"/>
      <c r="B46" s="1078"/>
      <c r="C46" s="1078"/>
      <c r="D46" s="260" t="s">
        <v>174</v>
      </c>
    </row>
    <row r="47" spans="1:4" ht="39" customHeight="1" x14ac:dyDescent="0.3">
      <c r="A47" s="1069">
        <v>21</v>
      </c>
      <c r="B47" s="1070" t="s">
        <v>2837</v>
      </c>
      <c r="C47" s="1078" t="s">
        <v>175</v>
      </c>
      <c r="D47" s="257" t="s">
        <v>1151</v>
      </c>
    </row>
    <row r="48" spans="1:4" ht="21.75" customHeight="1" x14ac:dyDescent="0.3">
      <c r="A48" s="1069"/>
      <c r="B48" s="1070"/>
      <c r="C48" s="1078"/>
      <c r="D48" s="257" t="s">
        <v>176</v>
      </c>
    </row>
    <row r="49" spans="1:4" ht="56.25" customHeight="1" x14ac:dyDescent="0.3">
      <c r="A49" s="1069">
        <v>22</v>
      </c>
      <c r="B49" s="1078" t="s">
        <v>2836</v>
      </c>
      <c r="C49" s="1078" t="s">
        <v>177</v>
      </c>
      <c r="D49" s="264" t="s">
        <v>2835</v>
      </c>
    </row>
    <row r="50" spans="1:4" ht="21.75" customHeight="1" x14ac:dyDescent="0.35">
      <c r="A50" s="1069"/>
      <c r="B50" s="1078"/>
      <c r="C50" s="1078"/>
      <c r="D50" s="18" t="s">
        <v>2834</v>
      </c>
    </row>
    <row r="51" spans="1:4" ht="124.5" customHeight="1" x14ac:dyDescent="0.3">
      <c r="A51" s="764">
        <v>23</v>
      </c>
      <c r="B51" s="752" t="s">
        <v>1359</v>
      </c>
      <c r="C51" s="752" t="s">
        <v>1941</v>
      </c>
      <c r="D51" s="94" t="s">
        <v>1047</v>
      </c>
    </row>
    <row r="52" spans="1:4" ht="126" x14ac:dyDescent="0.3">
      <c r="A52" s="764">
        <v>24</v>
      </c>
      <c r="B52" s="752" t="s">
        <v>2833</v>
      </c>
      <c r="C52" s="752" t="s">
        <v>1942</v>
      </c>
      <c r="D52" s="752" t="s">
        <v>1355</v>
      </c>
    </row>
    <row r="53" spans="1:4" ht="125.25" customHeight="1" x14ac:dyDescent="0.3">
      <c r="A53" s="764">
        <v>25</v>
      </c>
      <c r="B53" s="752" t="s">
        <v>1659</v>
      </c>
      <c r="C53" s="752" t="s">
        <v>2832</v>
      </c>
      <c r="D53" s="267" t="s">
        <v>1660</v>
      </c>
    </row>
    <row r="54" spans="1:4" ht="44.25" customHeight="1" x14ac:dyDescent="0.3">
      <c r="A54" s="764">
        <v>26</v>
      </c>
      <c r="B54" s="752" t="s">
        <v>1360</v>
      </c>
      <c r="C54" s="752" t="s">
        <v>1943</v>
      </c>
      <c r="D54" s="588" t="s">
        <v>1354</v>
      </c>
    </row>
    <row r="55" spans="1:4" ht="45" customHeight="1" x14ac:dyDescent="0.3">
      <c r="A55" s="764">
        <v>27</v>
      </c>
      <c r="B55" s="752" t="s">
        <v>1944</v>
      </c>
      <c r="C55" s="752" t="s">
        <v>1661</v>
      </c>
      <c r="D55" s="267" t="s">
        <v>1362</v>
      </c>
    </row>
    <row r="56" spans="1:4" ht="122.25" customHeight="1" x14ac:dyDescent="0.3">
      <c r="A56" s="764">
        <v>28</v>
      </c>
      <c r="B56" s="752" t="s">
        <v>1662</v>
      </c>
      <c r="C56" s="752" t="s">
        <v>2831</v>
      </c>
      <c r="D56" s="267" t="s">
        <v>1361</v>
      </c>
    </row>
    <row r="57" spans="1:4" ht="91.5" customHeight="1" x14ac:dyDescent="0.3">
      <c r="A57" s="764">
        <v>29</v>
      </c>
      <c r="B57" s="752" t="s">
        <v>2830</v>
      </c>
      <c r="C57" s="752" t="s">
        <v>2829</v>
      </c>
      <c r="D57" s="269" t="s">
        <v>604</v>
      </c>
    </row>
    <row r="58" spans="1:4" ht="132.75" customHeight="1" x14ac:dyDescent="0.3">
      <c r="A58" s="764">
        <v>30</v>
      </c>
      <c r="B58" s="752" t="s">
        <v>1363</v>
      </c>
      <c r="C58" s="752" t="s">
        <v>2828</v>
      </c>
      <c r="D58" s="588" t="s">
        <v>1358</v>
      </c>
    </row>
    <row r="59" spans="1:4" ht="123.75" customHeight="1" x14ac:dyDescent="0.3">
      <c r="A59" s="764">
        <v>31</v>
      </c>
      <c r="B59" s="752" t="s">
        <v>2827</v>
      </c>
      <c r="C59" s="752" t="s">
        <v>2826</v>
      </c>
      <c r="D59" s="753" t="s">
        <v>1663</v>
      </c>
    </row>
    <row r="60" spans="1:4" ht="142.5" customHeight="1" x14ac:dyDescent="0.3">
      <c r="A60" s="764">
        <v>32</v>
      </c>
      <c r="B60" s="752" t="s">
        <v>1664</v>
      </c>
      <c r="C60" s="752" t="s">
        <v>2825</v>
      </c>
      <c r="D60" s="270" t="s">
        <v>1665</v>
      </c>
    </row>
    <row r="61" spans="1:4" ht="90" x14ac:dyDescent="0.3">
      <c r="A61" s="764">
        <v>33</v>
      </c>
      <c r="B61" s="752" t="s">
        <v>1666</v>
      </c>
      <c r="C61" s="752" t="s">
        <v>1945</v>
      </c>
      <c r="D61" s="271" t="s">
        <v>2824</v>
      </c>
    </row>
    <row r="62" spans="1:4" ht="126" customHeight="1" x14ac:dyDescent="0.3">
      <c r="A62" s="764">
        <v>34</v>
      </c>
      <c r="B62" s="752" t="s">
        <v>1364</v>
      </c>
      <c r="C62" s="752" t="s">
        <v>2823</v>
      </c>
      <c r="D62" s="272" t="s">
        <v>1667</v>
      </c>
    </row>
    <row r="63" spans="1:4" ht="147" customHeight="1" x14ac:dyDescent="0.3">
      <c r="A63" s="764">
        <v>35</v>
      </c>
      <c r="B63" s="752" t="s">
        <v>2822</v>
      </c>
      <c r="C63" s="752" t="s">
        <v>2821</v>
      </c>
      <c r="D63" s="588" t="s">
        <v>2820</v>
      </c>
    </row>
    <row r="64" spans="1:4" ht="139.5" customHeight="1" x14ac:dyDescent="0.3">
      <c r="A64" s="764">
        <v>36</v>
      </c>
      <c r="B64" s="752" t="s">
        <v>2819</v>
      </c>
      <c r="C64" s="752" t="s">
        <v>2818</v>
      </c>
      <c r="D64" s="270" t="s">
        <v>1353</v>
      </c>
    </row>
    <row r="65" spans="1:4" ht="127.5" customHeight="1" x14ac:dyDescent="0.3">
      <c r="A65" s="764">
        <v>37</v>
      </c>
      <c r="B65" s="752" t="s">
        <v>2817</v>
      </c>
      <c r="C65" s="752" t="s">
        <v>2816</v>
      </c>
      <c r="D65" s="273" t="s">
        <v>1357</v>
      </c>
    </row>
    <row r="66" spans="1:4" ht="138" customHeight="1" x14ac:dyDescent="0.3">
      <c r="A66" s="764">
        <v>38</v>
      </c>
      <c r="B66" s="752" t="s">
        <v>2815</v>
      </c>
      <c r="C66" s="752" t="s">
        <v>2814</v>
      </c>
      <c r="D66" s="270" t="s">
        <v>1356</v>
      </c>
    </row>
    <row r="67" spans="1:4" ht="57" customHeight="1" x14ac:dyDescent="0.3">
      <c r="A67" s="764">
        <v>39</v>
      </c>
      <c r="B67" s="752" t="s">
        <v>2813</v>
      </c>
      <c r="C67" s="752" t="s">
        <v>1946</v>
      </c>
      <c r="D67" s="270" t="s">
        <v>2812</v>
      </c>
    </row>
    <row r="68" spans="1:4" ht="141.75" customHeight="1" x14ac:dyDescent="0.3">
      <c r="A68" s="764">
        <v>40</v>
      </c>
      <c r="B68" s="752" t="s">
        <v>1668</v>
      </c>
      <c r="C68" s="752" t="s">
        <v>2811</v>
      </c>
      <c r="D68" s="269" t="s">
        <v>1669</v>
      </c>
    </row>
    <row r="69" spans="1:4" ht="104.25" customHeight="1" x14ac:dyDescent="0.3">
      <c r="A69" s="764">
        <v>41</v>
      </c>
      <c r="B69" s="752" t="s">
        <v>2810</v>
      </c>
      <c r="C69" s="752" t="s">
        <v>2809</v>
      </c>
      <c r="D69" s="588" t="s">
        <v>1352</v>
      </c>
    </row>
    <row r="70" spans="1:4" ht="69.75" customHeight="1" x14ac:dyDescent="0.3">
      <c r="A70" s="764">
        <v>42</v>
      </c>
      <c r="B70" s="752" t="s">
        <v>2808</v>
      </c>
      <c r="C70" s="752" t="s">
        <v>2807</v>
      </c>
      <c r="D70" s="270" t="s">
        <v>2806</v>
      </c>
    </row>
    <row r="71" spans="1:4" ht="87" customHeight="1" x14ac:dyDescent="0.3">
      <c r="A71" s="764">
        <v>43</v>
      </c>
      <c r="B71" s="752" t="s">
        <v>2805</v>
      </c>
      <c r="C71" s="752" t="s">
        <v>2804</v>
      </c>
      <c r="D71" s="274" t="s">
        <v>2803</v>
      </c>
    </row>
    <row r="72" spans="1:4" ht="44.25" customHeight="1" x14ac:dyDescent="0.3">
      <c r="A72" s="764">
        <v>44</v>
      </c>
      <c r="B72" s="752" t="s">
        <v>2802</v>
      </c>
      <c r="C72" s="752" t="s">
        <v>191</v>
      </c>
      <c r="D72" s="275" t="s">
        <v>2801</v>
      </c>
    </row>
    <row r="73" spans="1:4" ht="57" customHeight="1" x14ac:dyDescent="0.3">
      <c r="A73" s="764">
        <v>45</v>
      </c>
      <c r="B73" s="483" t="s">
        <v>2800</v>
      </c>
      <c r="C73" s="752" t="s">
        <v>192</v>
      </c>
      <c r="D73" s="275" t="s">
        <v>1338</v>
      </c>
    </row>
    <row r="74" spans="1:4" ht="69" customHeight="1" x14ac:dyDescent="0.3">
      <c r="A74" s="764">
        <v>46</v>
      </c>
      <c r="B74" s="752" t="s">
        <v>2799</v>
      </c>
      <c r="C74" s="752" t="s">
        <v>2798</v>
      </c>
      <c r="D74" s="275" t="s">
        <v>2797</v>
      </c>
    </row>
    <row r="75" spans="1:4" ht="18" x14ac:dyDescent="0.3">
      <c r="A75" s="1069">
        <v>47</v>
      </c>
      <c r="B75" s="752" t="s">
        <v>1336</v>
      </c>
      <c r="C75" s="1078" t="s">
        <v>1670</v>
      </c>
      <c r="D75" s="275" t="s">
        <v>193</v>
      </c>
    </row>
    <row r="76" spans="1:4" ht="18" x14ac:dyDescent="0.3">
      <c r="A76" s="1069"/>
      <c r="B76" s="752" t="s">
        <v>413</v>
      </c>
      <c r="C76" s="1078"/>
      <c r="D76" s="275"/>
    </row>
    <row r="77" spans="1:4" ht="18" x14ac:dyDescent="0.3">
      <c r="A77" s="1069"/>
      <c r="B77" s="752" t="s">
        <v>1337</v>
      </c>
      <c r="C77" s="1078"/>
      <c r="D77" s="275"/>
    </row>
    <row r="78" spans="1:4" ht="18" x14ac:dyDescent="0.3">
      <c r="A78" s="1063">
        <v>48</v>
      </c>
      <c r="B78" s="519" t="s">
        <v>1671</v>
      </c>
      <c r="C78" s="1081" t="s">
        <v>462</v>
      </c>
      <c r="D78" s="277" t="s">
        <v>461</v>
      </c>
    </row>
    <row r="79" spans="1:4" ht="18" x14ac:dyDescent="0.3">
      <c r="A79" s="1072"/>
      <c r="B79" s="755" t="s">
        <v>1649</v>
      </c>
      <c r="C79" s="1074"/>
      <c r="D79" s="278"/>
    </row>
    <row r="80" spans="1:4" ht="18.600000000000001" thickBot="1" x14ac:dyDescent="0.35">
      <c r="A80" s="1080"/>
      <c r="B80" s="781" t="s">
        <v>1672</v>
      </c>
      <c r="C80" s="1082"/>
      <c r="D80" s="279"/>
    </row>
    <row r="81" spans="1:10" ht="18" x14ac:dyDescent="0.3">
      <c r="A81" s="832"/>
      <c r="B81" s="831"/>
      <c r="C81" s="830"/>
      <c r="D81" s="830"/>
      <c r="E81" s="829"/>
    </row>
    <row r="82" spans="1:10" ht="18" x14ac:dyDescent="0.3">
      <c r="A82" s="828"/>
      <c r="B82" s="827"/>
      <c r="C82" s="827"/>
    </row>
    <row r="83" spans="1:10" ht="15.6" x14ac:dyDescent="0.3">
      <c r="B83" s="826"/>
      <c r="D83" s="76"/>
      <c r="E83" s="76"/>
    </row>
    <row r="84" spans="1:10" ht="187.2" x14ac:dyDescent="0.3">
      <c r="A84" s="53" t="s">
        <v>2795</v>
      </c>
      <c r="B84" s="825" t="s">
        <v>2794</v>
      </c>
      <c r="C84" s="824"/>
      <c r="D84" s="103"/>
      <c r="E84" s="38"/>
      <c r="H84" s="76"/>
    </row>
    <row r="85" spans="1:10" ht="15.6" x14ac:dyDescent="0.3">
      <c r="B85" s="735" t="s">
        <v>99</v>
      </c>
      <c r="D85" s="735" t="s">
        <v>93</v>
      </c>
      <c r="E85" s="76"/>
      <c r="F85" s="76"/>
      <c r="H85" s="76"/>
    </row>
    <row r="86" spans="1:10" ht="15.6" x14ac:dyDescent="0.3">
      <c r="B86" s="2"/>
      <c r="C86" s="76"/>
      <c r="D86" s="76"/>
      <c r="E86" s="76"/>
      <c r="H86" s="76"/>
    </row>
    <row r="87" spans="1:10" ht="137.25" customHeight="1" x14ac:dyDescent="0.3">
      <c r="A87" s="53" t="s">
        <v>647</v>
      </c>
      <c r="B87" s="54" t="s">
        <v>2793</v>
      </c>
      <c r="C87" s="245" t="s">
        <v>2792</v>
      </c>
      <c r="D87" s="24"/>
      <c r="E87" s="76"/>
      <c r="H87" s="76"/>
    </row>
    <row r="88" spans="1:10" ht="15.6" x14ac:dyDescent="0.3">
      <c r="B88" s="734" t="s">
        <v>100</v>
      </c>
      <c r="C88" s="735" t="s">
        <v>99</v>
      </c>
      <c r="D88" s="735" t="s">
        <v>101</v>
      </c>
      <c r="E88" s="38"/>
      <c r="H88" s="38"/>
    </row>
    <row r="89" spans="1:10" ht="15.6" x14ac:dyDescent="0.3">
      <c r="B89" s="2"/>
      <c r="C89" s="76"/>
      <c r="D89" s="76"/>
      <c r="E89" s="76"/>
      <c r="F89" s="76"/>
      <c r="G89" s="76"/>
      <c r="H89" s="76"/>
    </row>
    <row r="90" spans="1:10" ht="18" x14ac:dyDescent="0.35">
      <c r="B90" s="800" t="s">
        <v>2791</v>
      </c>
      <c r="D90" s="246">
        <v>44586</v>
      </c>
      <c r="E90" s="775"/>
      <c r="F90" s="775"/>
      <c r="H90" s="76"/>
      <c r="I90" s="76"/>
      <c r="J90" s="76"/>
    </row>
    <row r="91" spans="1:10" ht="31.2" x14ac:dyDescent="0.3">
      <c r="B91" s="737" t="s">
        <v>103</v>
      </c>
      <c r="D91" s="734" t="s">
        <v>43</v>
      </c>
      <c r="F91" s="76"/>
      <c r="H91" s="38"/>
      <c r="I91" s="38"/>
      <c r="J91" s="38"/>
    </row>
    <row r="92" spans="1:10" x14ac:dyDescent="0.3">
      <c r="B92" s="9"/>
      <c r="C92" s="6"/>
    </row>
    <row r="93" spans="1:10" ht="21" x14ac:dyDescent="0.4">
      <c r="B93" s="1015" t="s">
        <v>3303</v>
      </c>
    </row>
  </sheetData>
  <mergeCells count="63">
    <mergeCell ref="A78:A80"/>
    <mergeCell ref="C78:C80"/>
    <mergeCell ref="A47:A48"/>
    <mergeCell ref="B47:B48"/>
    <mergeCell ref="C47:C48"/>
    <mergeCell ref="A49:A50"/>
    <mergeCell ref="B49:B50"/>
    <mergeCell ref="C49:C50"/>
    <mergeCell ref="A45:A46"/>
    <mergeCell ref="B45:B46"/>
    <mergeCell ref="C45:C46"/>
    <mergeCell ref="A75:A77"/>
    <mergeCell ref="C75:C77"/>
    <mergeCell ref="C43:C44"/>
    <mergeCell ref="A36:A37"/>
    <mergeCell ref="B36:B37"/>
    <mergeCell ref="C36:C37"/>
    <mergeCell ref="A39:A40"/>
    <mergeCell ref="B39:B40"/>
    <mergeCell ref="C39:C40"/>
    <mergeCell ref="A41:A42"/>
    <mergeCell ref="B41:B42"/>
    <mergeCell ref="C41:C42"/>
    <mergeCell ref="A43:A44"/>
    <mergeCell ref="B43:B44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2:D2"/>
    <mergeCell ref="A4:A6"/>
    <mergeCell ref="C5:C6"/>
    <mergeCell ref="A7:A9"/>
    <mergeCell ref="A10:A12"/>
    <mergeCell ref="D10:D11"/>
    <mergeCell ref="D13:D14"/>
    <mergeCell ref="A16:A17"/>
    <mergeCell ref="B16:B17"/>
    <mergeCell ref="C16:C17"/>
    <mergeCell ref="A18:A19"/>
    <mergeCell ref="B18:B19"/>
    <mergeCell ref="C18:C19"/>
    <mergeCell ref="A13:A15"/>
  </mergeCells>
  <hyperlinks>
    <hyperlink ref="D19" r:id="rId1" location="compose?to=valday.lesnichestvo%40mail.ru" display="https://mail.yandex.ru/?uid=342274397&amp;login=ozlnov - compose?to=valday.lesnichestvo%40mail.ru" xr:uid="{00000000-0004-0000-0200-000000000000}"/>
    <hyperlink ref="D21" r:id="rId2" location="compose?to=demyansk.les%40yandex.ru" display="https://mail.yandex.ru/?uid=342274397&amp;login=ozlnov - compose?to=demyansk.les%40yandex.ru" xr:uid="{00000000-0004-0000-0200-000001000000}"/>
    <hyperlink ref="D23" r:id="rId3" location="compose?to=krlesn%40yandex.ru" display="https://mail.yandex.ru/?uid=342274397&amp;login=ozlnov - compose?to=krlesn%40yandex.ru" xr:uid="{00000000-0004-0000-0200-000002000000}"/>
    <hyperlink ref="D25" r:id="rId4" location="compose?to=lyubytinskoe.lesnichestvo%40mail.ru" display="https://mail.yandex.ru/?uid=342274397&amp;login=ozlnov - compose?to=lyubytinskoe.lesnichestvo%40mail.ru" xr:uid="{00000000-0004-0000-0200-000003000000}"/>
    <hyperlink ref="D35" r:id="rId5" location="compose?to=okulovskoe.lesnichestvo%40mail.ru" display="https://mail.yandex.ru/?uid=342274397&amp;login=ozlnov - compose?to=okulovskoe.lesnichestvo%40mail.ru" xr:uid="{00000000-0004-0000-0200-000004000000}"/>
    <hyperlink ref="D44" r:id="rId6" xr:uid="{00000000-0004-0000-0200-000005000000}"/>
    <hyperlink ref="D13" r:id="rId7" display="info@leskom.nov.ru" xr:uid="{00000000-0004-0000-0200-000006000000}"/>
    <hyperlink ref="D48" r:id="rId8" xr:uid="{00000000-0004-0000-0200-000007000000}"/>
    <hyperlink ref="B93" r:id="rId9" xr:uid="{00000000-0004-0000-0200-000008000000}"/>
  </hyperlinks>
  <printOptions horizontalCentered="1" verticalCentered="1"/>
  <pageMargins left="0.98425196850393704" right="0.31496062992125984" top="0.35433070866141736" bottom="0.35433070866141736" header="0.31496062992125984" footer="0.31496062992125984"/>
  <pageSetup paperSize="9" scale="59" fitToHeight="0" orientation="portrait" r:id="rId10"/>
  <rowBreaks count="2" manualBreakCount="2">
    <brk id="42" max="3" man="1"/>
    <brk id="6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87"/>
  <sheetViews>
    <sheetView view="pageBreakPreview" zoomScale="85" zoomScaleNormal="100" zoomScaleSheetLayoutView="85" workbookViewId="0">
      <pane ySplit="1" topLeftCell="A2" activePane="bottomLeft" state="frozen"/>
      <selection pane="bottomLeft" activeCell="C42" sqref="C42"/>
    </sheetView>
  </sheetViews>
  <sheetFormatPr defaultColWidth="9.109375" defaultRowHeight="14.4" x14ac:dyDescent="0.3"/>
  <cols>
    <col min="1" max="1" width="22.109375" style="75" bestFit="1" customWidth="1"/>
    <col min="2" max="2" width="35.109375" style="75" customWidth="1"/>
    <col min="3" max="3" width="31.5546875" style="75" customWidth="1"/>
    <col min="4" max="4" width="31.44140625" style="75" customWidth="1"/>
    <col min="5" max="5" width="43.44140625" style="75" customWidth="1"/>
    <col min="6" max="6" width="61.5546875" style="75" customWidth="1"/>
    <col min="7" max="16384" width="9.109375" style="75"/>
  </cols>
  <sheetData>
    <row r="1" spans="1:6" ht="18" x14ac:dyDescent="0.3">
      <c r="E1" s="791" t="s">
        <v>469</v>
      </c>
      <c r="F1" s="851"/>
    </row>
    <row r="2" spans="1:6" ht="52.5" customHeight="1" thickBot="1" x14ac:dyDescent="0.35">
      <c r="A2" s="1083" t="s">
        <v>669</v>
      </c>
      <c r="B2" s="1083"/>
      <c r="C2" s="1083"/>
      <c r="D2" s="1083"/>
      <c r="E2" s="1083"/>
    </row>
    <row r="3" spans="1:6" ht="126" x14ac:dyDescent="0.3">
      <c r="A3" s="741" t="s">
        <v>41</v>
      </c>
      <c r="B3" s="743" t="s">
        <v>17</v>
      </c>
      <c r="C3" s="743" t="s">
        <v>670</v>
      </c>
      <c r="D3" s="743" t="s">
        <v>523</v>
      </c>
      <c r="E3" s="745" t="s">
        <v>2</v>
      </c>
    </row>
    <row r="4" spans="1:6" ht="18" x14ac:dyDescent="0.3">
      <c r="A4" s="794">
        <v>1</v>
      </c>
      <c r="B4" s="792">
        <v>2</v>
      </c>
      <c r="C4" s="815">
        <v>3</v>
      </c>
      <c r="D4" s="792">
        <v>4</v>
      </c>
      <c r="E4" s="40">
        <v>5</v>
      </c>
    </row>
    <row r="5" spans="1:6" ht="57.75" customHeight="1" x14ac:dyDescent="0.3">
      <c r="A5" s="1047">
        <v>1</v>
      </c>
      <c r="B5" s="1084" t="s">
        <v>120</v>
      </c>
      <c r="C5" s="1084" t="s">
        <v>143</v>
      </c>
      <c r="D5" s="1070" t="s">
        <v>847</v>
      </c>
      <c r="E5" s="847" t="s">
        <v>775</v>
      </c>
    </row>
    <row r="6" spans="1:6" ht="21.75" customHeight="1" x14ac:dyDescent="0.3">
      <c r="A6" s="1047"/>
      <c r="B6" s="1084"/>
      <c r="C6" s="1084"/>
      <c r="D6" s="1070"/>
      <c r="E6" s="99" t="s">
        <v>140</v>
      </c>
    </row>
    <row r="7" spans="1:6" ht="39.75" customHeight="1" x14ac:dyDescent="0.3">
      <c r="A7" s="1047">
        <v>2</v>
      </c>
      <c r="B7" s="1084" t="s">
        <v>121</v>
      </c>
      <c r="C7" s="1084" t="s">
        <v>141</v>
      </c>
      <c r="D7" s="1070" t="s">
        <v>848</v>
      </c>
      <c r="E7" s="847" t="s">
        <v>221</v>
      </c>
    </row>
    <row r="8" spans="1:6" ht="18.75" customHeight="1" x14ac:dyDescent="0.35">
      <c r="A8" s="1047"/>
      <c r="B8" s="1084"/>
      <c r="C8" s="1084"/>
      <c r="D8" s="1070"/>
      <c r="E8" s="100" t="s">
        <v>142</v>
      </c>
    </row>
    <row r="9" spans="1:6" ht="36" customHeight="1" x14ac:dyDescent="0.3">
      <c r="A9" s="1047">
        <v>3</v>
      </c>
      <c r="B9" s="1084" t="s">
        <v>122</v>
      </c>
      <c r="C9" s="1084" t="s">
        <v>144</v>
      </c>
      <c r="D9" s="1070" t="s">
        <v>1645</v>
      </c>
      <c r="E9" s="847" t="s">
        <v>1646</v>
      </c>
    </row>
    <row r="10" spans="1:6" ht="18" x14ac:dyDescent="0.35">
      <c r="A10" s="1047"/>
      <c r="B10" s="1084"/>
      <c r="C10" s="1084"/>
      <c r="D10" s="1070"/>
      <c r="E10" s="100" t="s">
        <v>145</v>
      </c>
    </row>
    <row r="11" spans="1:6" ht="39" customHeight="1" x14ac:dyDescent="0.3">
      <c r="A11" s="1047">
        <v>4</v>
      </c>
      <c r="B11" s="1084" t="s">
        <v>123</v>
      </c>
      <c r="C11" s="1084" t="s">
        <v>146</v>
      </c>
      <c r="D11" s="1070" t="s">
        <v>849</v>
      </c>
      <c r="E11" s="847" t="s">
        <v>2850</v>
      </c>
    </row>
    <row r="12" spans="1:6" ht="22.5" customHeight="1" x14ac:dyDescent="0.35">
      <c r="A12" s="1047"/>
      <c r="B12" s="1084"/>
      <c r="C12" s="1084"/>
      <c r="D12" s="1070"/>
      <c r="E12" s="100" t="s">
        <v>147</v>
      </c>
    </row>
    <row r="13" spans="1:6" ht="36.75" customHeight="1" x14ac:dyDescent="0.3">
      <c r="A13" s="1047">
        <v>5</v>
      </c>
      <c r="B13" s="1084" t="s">
        <v>124</v>
      </c>
      <c r="C13" s="1084" t="s">
        <v>148</v>
      </c>
      <c r="D13" s="1070" t="s">
        <v>850</v>
      </c>
      <c r="E13" s="847" t="s">
        <v>809</v>
      </c>
    </row>
    <row r="14" spans="1:6" ht="26.25" customHeight="1" x14ac:dyDescent="0.35">
      <c r="A14" s="1047"/>
      <c r="B14" s="1084"/>
      <c r="C14" s="1084"/>
      <c r="D14" s="1070"/>
      <c r="E14" s="100" t="s">
        <v>149</v>
      </c>
    </row>
    <row r="15" spans="1:6" ht="54" customHeight="1" x14ac:dyDescent="0.3">
      <c r="A15" s="1047">
        <v>6</v>
      </c>
      <c r="B15" s="1084" t="s">
        <v>125</v>
      </c>
      <c r="C15" s="1084" t="s">
        <v>150</v>
      </c>
      <c r="D15" s="1070" t="s">
        <v>1153</v>
      </c>
      <c r="E15" s="847" t="s">
        <v>2847</v>
      </c>
    </row>
    <row r="16" spans="1:6" ht="18" x14ac:dyDescent="0.35">
      <c r="A16" s="1047"/>
      <c r="B16" s="1084"/>
      <c r="C16" s="1084"/>
      <c r="D16" s="1070"/>
      <c r="E16" s="101" t="s">
        <v>151</v>
      </c>
    </row>
    <row r="17" spans="1:5" ht="39.75" customHeight="1" x14ac:dyDescent="0.3">
      <c r="A17" s="1047">
        <v>7</v>
      </c>
      <c r="B17" s="1084" t="s">
        <v>1793</v>
      </c>
      <c r="C17" s="1084" t="s">
        <v>152</v>
      </c>
      <c r="D17" s="1070" t="s">
        <v>851</v>
      </c>
      <c r="E17" s="847" t="s">
        <v>153</v>
      </c>
    </row>
    <row r="18" spans="1:5" ht="24.75" customHeight="1" x14ac:dyDescent="0.35">
      <c r="A18" s="1047"/>
      <c r="B18" s="1084"/>
      <c r="C18" s="1084"/>
      <c r="D18" s="1070"/>
      <c r="E18" s="100" t="s">
        <v>154</v>
      </c>
    </row>
    <row r="19" spans="1:5" ht="40.5" customHeight="1" x14ac:dyDescent="0.3">
      <c r="A19" s="1047">
        <v>8</v>
      </c>
      <c r="B19" s="1084" t="s">
        <v>126</v>
      </c>
      <c r="C19" s="1084" t="s">
        <v>155</v>
      </c>
      <c r="D19" s="1070" t="s">
        <v>852</v>
      </c>
      <c r="E19" s="847" t="s">
        <v>219</v>
      </c>
    </row>
    <row r="20" spans="1:5" ht="24.75" customHeight="1" x14ac:dyDescent="0.35">
      <c r="A20" s="1047"/>
      <c r="B20" s="1084"/>
      <c r="C20" s="1084"/>
      <c r="D20" s="1070"/>
      <c r="E20" s="100" t="s">
        <v>156</v>
      </c>
    </row>
    <row r="21" spans="1:5" ht="40.5" customHeight="1" x14ac:dyDescent="0.3">
      <c r="A21" s="1087">
        <v>9</v>
      </c>
      <c r="B21" s="1085" t="s">
        <v>127</v>
      </c>
      <c r="C21" s="1095" t="s">
        <v>158</v>
      </c>
      <c r="D21" s="1079" t="s">
        <v>853</v>
      </c>
      <c r="E21" s="847" t="s">
        <v>159</v>
      </c>
    </row>
    <row r="22" spans="1:5" ht="18" x14ac:dyDescent="0.35">
      <c r="A22" s="1046"/>
      <c r="B22" s="1086"/>
      <c r="C22" s="1095"/>
      <c r="D22" s="1079"/>
      <c r="E22" s="100" t="s">
        <v>160</v>
      </c>
    </row>
    <row r="23" spans="1:5" ht="43.5" customHeight="1" x14ac:dyDescent="0.3">
      <c r="A23" s="1087">
        <v>10</v>
      </c>
      <c r="B23" s="1085" t="s">
        <v>128</v>
      </c>
      <c r="C23" s="1084" t="s">
        <v>161</v>
      </c>
      <c r="D23" s="1070" t="s">
        <v>854</v>
      </c>
      <c r="E23" s="847" t="s">
        <v>217</v>
      </c>
    </row>
    <row r="24" spans="1:5" ht="50.25" customHeight="1" x14ac:dyDescent="0.35">
      <c r="A24" s="1046"/>
      <c r="B24" s="1086"/>
      <c r="C24" s="1084"/>
      <c r="D24" s="1070"/>
      <c r="E24" s="100" t="s">
        <v>162</v>
      </c>
    </row>
    <row r="25" spans="1:5" ht="56.25" customHeight="1" x14ac:dyDescent="0.3">
      <c r="A25" s="1087">
        <v>11</v>
      </c>
      <c r="B25" s="1085" t="s">
        <v>129</v>
      </c>
      <c r="C25" s="1084" t="s">
        <v>164</v>
      </c>
      <c r="D25" s="1070" t="s">
        <v>855</v>
      </c>
      <c r="E25" s="847" t="s">
        <v>215</v>
      </c>
    </row>
    <row r="26" spans="1:5" ht="18" x14ac:dyDescent="0.35">
      <c r="A26" s="1046"/>
      <c r="B26" s="1086"/>
      <c r="C26" s="1084"/>
      <c r="D26" s="1070"/>
      <c r="E26" s="100" t="s">
        <v>163</v>
      </c>
    </row>
    <row r="27" spans="1:5" ht="39" customHeight="1" x14ac:dyDescent="0.3">
      <c r="A27" s="1087">
        <v>12</v>
      </c>
      <c r="B27" s="1089" t="s">
        <v>130</v>
      </c>
      <c r="C27" s="1084" t="s">
        <v>166</v>
      </c>
      <c r="D27" s="1078" t="s">
        <v>1152</v>
      </c>
      <c r="E27" s="847" t="s">
        <v>1150</v>
      </c>
    </row>
    <row r="28" spans="1:5" ht="41.25" customHeight="1" x14ac:dyDescent="0.35">
      <c r="A28" s="1046"/>
      <c r="B28" s="1090"/>
      <c r="C28" s="1084"/>
      <c r="D28" s="1078"/>
      <c r="E28" s="100" t="s">
        <v>165</v>
      </c>
    </row>
    <row r="29" spans="1:5" ht="37.5" customHeight="1" x14ac:dyDescent="0.3">
      <c r="A29" s="1088">
        <v>13</v>
      </c>
      <c r="B29" s="1085" t="s">
        <v>131</v>
      </c>
      <c r="C29" s="1084" t="s">
        <v>167</v>
      </c>
      <c r="D29" s="1070" t="s">
        <v>856</v>
      </c>
      <c r="E29" s="847" t="s">
        <v>2866</v>
      </c>
    </row>
    <row r="30" spans="1:5" ht="24.75" customHeight="1" x14ac:dyDescent="0.35">
      <c r="A30" s="1046"/>
      <c r="B30" s="1086"/>
      <c r="C30" s="1084"/>
      <c r="D30" s="1070"/>
      <c r="E30" s="850" t="s">
        <v>168</v>
      </c>
    </row>
    <row r="31" spans="1:5" ht="69.75" customHeight="1" x14ac:dyDescent="0.3">
      <c r="A31" s="742">
        <v>14</v>
      </c>
      <c r="B31" s="848" t="s">
        <v>1772</v>
      </c>
      <c r="C31" s="1084" t="s">
        <v>169</v>
      </c>
      <c r="D31" s="1070" t="s">
        <v>1647</v>
      </c>
      <c r="E31" s="849" t="s">
        <v>2865</v>
      </c>
    </row>
    <row r="32" spans="1:5" ht="37.5" customHeight="1" x14ac:dyDescent="0.35">
      <c r="A32" s="742">
        <v>15</v>
      </c>
      <c r="B32" s="848" t="s">
        <v>132</v>
      </c>
      <c r="C32" s="1084"/>
      <c r="D32" s="1070"/>
      <c r="E32" s="18" t="s">
        <v>1414</v>
      </c>
    </row>
    <row r="33" spans="1:5" ht="57" customHeight="1" x14ac:dyDescent="0.3">
      <c r="A33" s="1087">
        <v>16</v>
      </c>
      <c r="B33" s="1085" t="s">
        <v>1547</v>
      </c>
      <c r="C33" s="1084" t="s">
        <v>171</v>
      </c>
      <c r="D33" s="1070" t="s">
        <v>1648</v>
      </c>
      <c r="E33" s="203" t="s">
        <v>1658</v>
      </c>
    </row>
    <row r="34" spans="1:5" ht="18" x14ac:dyDescent="0.35">
      <c r="A34" s="1046"/>
      <c r="B34" s="1086"/>
      <c r="C34" s="1084"/>
      <c r="D34" s="1070"/>
      <c r="E34" s="113" t="s">
        <v>172</v>
      </c>
    </row>
    <row r="35" spans="1:5" ht="58.5" customHeight="1" x14ac:dyDescent="0.3">
      <c r="A35" s="1087">
        <v>17</v>
      </c>
      <c r="B35" s="1089" t="s">
        <v>133</v>
      </c>
      <c r="C35" s="1084" t="s">
        <v>173</v>
      </c>
      <c r="D35" s="1078" t="s">
        <v>857</v>
      </c>
      <c r="E35" s="847" t="s">
        <v>2864</v>
      </c>
    </row>
    <row r="36" spans="1:5" ht="35.25" customHeight="1" x14ac:dyDescent="0.35">
      <c r="A36" s="1046"/>
      <c r="B36" s="1090"/>
      <c r="C36" s="1084"/>
      <c r="D36" s="1078"/>
      <c r="E36" s="100" t="s">
        <v>174</v>
      </c>
    </row>
    <row r="37" spans="1:5" ht="65.25" customHeight="1" x14ac:dyDescent="0.3">
      <c r="A37" s="1088">
        <v>18</v>
      </c>
      <c r="B37" s="1085" t="s">
        <v>134</v>
      </c>
      <c r="C37" s="1084" t="s">
        <v>175</v>
      </c>
      <c r="D37" s="1070" t="s">
        <v>858</v>
      </c>
      <c r="E37" s="847" t="s">
        <v>2863</v>
      </c>
    </row>
    <row r="38" spans="1:5" ht="44.25" customHeight="1" x14ac:dyDescent="0.35">
      <c r="A38" s="1046"/>
      <c r="B38" s="1086"/>
      <c r="C38" s="1084"/>
      <c r="D38" s="1070"/>
      <c r="E38" s="100" t="s">
        <v>176</v>
      </c>
    </row>
    <row r="39" spans="1:5" ht="54" x14ac:dyDescent="0.35">
      <c r="A39" s="742">
        <v>19</v>
      </c>
      <c r="B39" s="845" t="s">
        <v>403</v>
      </c>
      <c r="C39" s="1093" t="s">
        <v>177</v>
      </c>
      <c r="D39" s="1078" t="s">
        <v>859</v>
      </c>
      <c r="E39" s="846" t="s">
        <v>1114</v>
      </c>
    </row>
    <row r="40" spans="1:5" ht="42" customHeight="1" x14ac:dyDescent="0.35">
      <c r="A40" s="742">
        <v>20</v>
      </c>
      <c r="B40" s="845" t="s">
        <v>1947</v>
      </c>
      <c r="C40" s="1093"/>
      <c r="D40" s="1078"/>
      <c r="E40" s="1091" t="s">
        <v>178</v>
      </c>
    </row>
    <row r="41" spans="1:5" ht="44.25" customHeight="1" x14ac:dyDescent="0.3">
      <c r="A41" s="1013">
        <v>21</v>
      </c>
      <c r="B41" s="1014" t="s">
        <v>776</v>
      </c>
      <c r="C41" s="1094"/>
      <c r="D41" s="1081"/>
      <c r="E41" s="1092"/>
    </row>
    <row r="42" spans="1:5" ht="78" customHeight="1" x14ac:dyDescent="0.3">
      <c r="A42" s="1010">
        <v>22</v>
      </c>
      <c r="B42" s="1012" t="s">
        <v>356</v>
      </c>
      <c r="C42" s="1012" t="s">
        <v>466</v>
      </c>
      <c r="D42" s="1011" t="s">
        <v>357</v>
      </c>
      <c r="E42" s="1018" t="s">
        <v>3304</v>
      </c>
    </row>
    <row r="43" spans="1:5" ht="44.25" customHeight="1" x14ac:dyDescent="0.3">
      <c r="A43" s="1010">
        <v>23</v>
      </c>
      <c r="B43" s="1012" t="s">
        <v>361</v>
      </c>
      <c r="C43" s="1012" t="s">
        <v>1954</v>
      </c>
      <c r="D43" s="1011" t="s">
        <v>362</v>
      </c>
      <c r="E43" s="1018" t="s">
        <v>3305</v>
      </c>
    </row>
    <row r="44" spans="1:5" ht="79.5" customHeight="1" x14ac:dyDescent="0.3">
      <c r="A44" s="1010">
        <v>24</v>
      </c>
      <c r="B44" s="1012" t="s">
        <v>463</v>
      </c>
      <c r="C44" s="1012" t="s">
        <v>1958</v>
      </c>
      <c r="D44" s="1011" t="s">
        <v>1578</v>
      </c>
      <c r="E44" s="1018" t="s">
        <v>3306</v>
      </c>
    </row>
    <row r="45" spans="1:5" ht="18" x14ac:dyDescent="0.3">
      <c r="A45" s="823"/>
      <c r="B45" s="823"/>
      <c r="C45" s="823"/>
      <c r="D45" s="840"/>
      <c r="E45" s="62"/>
    </row>
    <row r="46" spans="1:5" ht="18" x14ac:dyDescent="0.3">
      <c r="A46" s="823"/>
      <c r="B46" s="823"/>
      <c r="C46" s="823"/>
      <c r="D46" s="840"/>
      <c r="E46" s="839"/>
    </row>
    <row r="47" spans="1:5" ht="158.25" customHeight="1" x14ac:dyDescent="0.3">
      <c r="A47" s="53" t="s">
        <v>2862</v>
      </c>
      <c r="B47" s="731" t="s">
        <v>2794</v>
      </c>
      <c r="C47" s="823"/>
      <c r="E47" s="24"/>
    </row>
    <row r="48" spans="1:5" ht="23.25" customHeight="1" x14ac:dyDescent="0.3">
      <c r="B48" s="735" t="s">
        <v>99</v>
      </c>
      <c r="C48" s="823"/>
      <c r="E48" s="734" t="s">
        <v>93</v>
      </c>
    </row>
    <row r="49" spans="1:5" ht="18" x14ac:dyDescent="0.3">
      <c r="B49" s="2"/>
      <c r="C49" s="828"/>
      <c r="E49" s="38"/>
    </row>
    <row r="50" spans="1:5" ht="129.75" customHeight="1" x14ac:dyDescent="0.3">
      <c r="A50" s="53" t="s">
        <v>647</v>
      </c>
      <c r="B50" s="54" t="s">
        <v>2793</v>
      </c>
      <c r="C50" s="823"/>
      <c r="D50" s="76"/>
      <c r="E50" s="76"/>
    </row>
    <row r="51" spans="1:5" ht="18" x14ac:dyDescent="0.3">
      <c r="B51" s="734" t="s">
        <v>100</v>
      </c>
      <c r="C51" s="823"/>
      <c r="D51" s="245" t="s">
        <v>2792</v>
      </c>
      <c r="E51" s="24"/>
    </row>
    <row r="52" spans="1:5" ht="18" x14ac:dyDescent="0.3">
      <c r="B52" s="2"/>
      <c r="C52" s="828"/>
      <c r="D52" s="735" t="s">
        <v>99</v>
      </c>
      <c r="E52" s="735" t="s">
        <v>101</v>
      </c>
    </row>
    <row r="53" spans="1:5" ht="18" x14ac:dyDescent="0.3">
      <c r="B53" s="736" t="s">
        <v>2791</v>
      </c>
      <c r="C53" s="828"/>
      <c r="D53" s="76"/>
      <c r="E53" s="76"/>
    </row>
    <row r="54" spans="1:5" ht="15" customHeight="1" x14ac:dyDescent="0.3">
      <c r="B54" s="737" t="s">
        <v>103</v>
      </c>
      <c r="C54" s="823"/>
      <c r="E54" s="246">
        <v>44586</v>
      </c>
    </row>
    <row r="55" spans="1:5" ht="18" x14ac:dyDescent="0.3">
      <c r="A55" s="823"/>
      <c r="B55" s="823"/>
      <c r="C55" s="823"/>
      <c r="E55" s="734" t="s">
        <v>43</v>
      </c>
    </row>
    <row r="56" spans="1:5" ht="21" x14ac:dyDescent="0.3">
      <c r="A56" s="823"/>
      <c r="B56" s="1016" t="s">
        <v>3302</v>
      </c>
      <c r="C56" s="823"/>
      <c r="D56" s="823"/>
      <c r="E56" s="839"/>
    </row>
    <row r="57" spans="1:5" ht="18" x14ac:dyDescent="0.3">
      <c r="A57" s="823"/>
      <c r="B57" s="823"/>
      <c r="C57" s="823"/>
      <c r="D57" s="823"/>
      <c r="E57" s="63"/>
    </row>
    <row r="58" spans="1:5" ht="18" x14ac:dyDescent="0.3">
      <c r="A58" s="823"/>
      <c r="B58" s="823"/>
      <c r="C58" s="823"/>
      <c r="D58" s="823"/>
      <c r="E58" s="63"/>
    </row>
    <row r="59" spans="1:5" ht="18" x14ac:dyDescent="0.3">
      <c r="A59" s="823"/>
      <c r="B59" s="823"/>
      <c r="C59" s="828"/>
      <c r="D59" s="840"/>
      <c r="E59" s="839"/>
    </row>
    <row r="60" spans="1:5" ht="24.75" customHeight="1" x14ac:dyDescent="0.3">
      <c r="A60" s="823"/>
      <c r="B60" s="823"/>
      <c r="C60" s="823"/>
      <c r="D60" s="823"/>
      <c r="E60" s="840"/>
    </row>
    <row r="61" spans="1:5" ht="24.75" customHeight="1" x14ac:dyDescent="0.3">
      <c r="A61" s="823"/>
      <c r="B61" s="823"/>
      <c r="C61" s="823"/>
      <c r="D61" s="823"/>
      <c r="E61" s="61"/>
    </row>
    <row r="62" spans="1:5" ht="18" x14ac:dyDescent="0.3">
      <c r="A62" s="823"/>
      <c r="B62" s="823"/>
      <c r="C62" s="828"/>
      <c r="D62" s="840"/>
      <c r="E62" s="840"/>
    </row>
    <row r="63" spans="1:5" ht="18" x14ac:dyDescent="0.3">
      <c r="A63" s="823"/>
      <c r="B63" s="823"/>
      <c r="C63" s="823"/>
      <c r="D63" s="823"/>
      <c r="E63" s="840"/>
    </row>
    <row r="64" spans="1:5" ht="18" x14ac:dyDescent="0.35">
      <c r="A64" s="823"/>
      <c r="B64" s="823"/>
      <c r="C64" s="823"/>
      <c r="D64" s="823"/>
      <c r="E64" s="64"/>
    </row>
    <row r="65" spans="1:5" ht="18" x14ac:dyDescent="0.3">
      <c r="A65" s="823"/>
      <c r="B65" s="823"/>
      <c r="C65" s="828"/>
      <c r="D65" s="840"/>
      <c r="E65" s="840"/>
    </row>
    <row r="66" spans="1:5" ht="24.75" customHeight="1" x14ac:dyDescent="0.3">
      <c r="A66" s="823"/>
      <c r="B66" s="823"/>
      <c r="C66" s="823"/>
      <c r="D66" s="823"/>
      <c r="E66" s="840"/>
    </row>
    <row r="67" spans="1:5" ht="26.25" customHeight="1" x14ac:dyDescent="0.35">
      <c r="A67" s="823"/>
      <c r="B67" s="823"/>
      <c r="C67" s="823"/>
      <c r="D67" s="823"/>
      <c r="E67" s="64"/>
    </row>
    <row r="68" spans="1:5" ht="18" x14ac:dyDescent="0.3">
      <c r="A68" s="823"/>
      <c r="B68" s="823"/>
      <c r="C68" s="823"/>
      <c r="D68" s="823"/>
      <c r="E68" s="839"/>
    </row>
    <row r="69" spans="1:5" ht="24" customHeight="1" x14ac:dyDescent="0.3">
      <c r="A69" s="823"/>
      <c r="B69" s="823"/>
      <c r="C69" s="823"/>
      <c r="D69" s="823"/>
      <c r="E69" s="844"/>
    </row>
    <row r="70" spans="1:5" ht="18" x14ac:dyDescent="0.3">
      <c r="A70" s="823"/>
      <c r="B70" s="823"/>
      <c r="C70" s="823"/>
      <c r="D70" s="823"/>
      <c r="E70" s="842"/>
    </row>
    <row r="71" spans="1:5" ht="18" x14ac:dyDescent="0.3">
      <c r="A71" s="823"/>
      <c r="B71" s="823"/>
      <c r="C71" s="823"/>
      <c r="D71" s="823"/>
      <c r="E71" s="842"/>
    </row>
    <row r="72" spans="1:5" ht="18" x14ac:dyDescent="0.35">
      <c r="A72" s="823"/>
      <c r="B72" s="823"/>
      <c r="C72" s="828"/>
      <c r="D72" s="843"/>
      <c r="E72" s="842"/>
    </row>
    <row r="73" spans="1:5" ht="18" x14ac:dyDescent="0.3">
      <c r="A73" s="823"/>
      <c r="B73" s="823"/>
      <c r="C73" s="823"/>
      <c r="D73" s="823"/>
      <c r="E73" s="839"/>
    </row>
    <row r="74" spans="1:5" ht="18" x14ac:dyDescent="0.3">
      <c r="A74" s="823"/>
      <c r="B74" s="823"/>
      <c r="C74" s="823"/>
      <c r="D74" s="823"/>
      <c r="E74" s="841"/>
    </row>
    <row r="75" spans="1:5" ht="18" x14ac:dyDescent="0.3">
      <c r="A75" s="823"/>
      <c r="B75" s="823"/>
      <c r="C75" s="828"/>
      <c r="D75" s="840"/>
      <c r="E75" s="839"/>
    </row>
    <row r="76" spans="1:5" ht="18" x14ac:dyDescent="0.3">
      <c r="A76" s="828"/>
      <c r="B76" s="828"/>
      <c r="C76" s="828"/>
      <c r="D76" s="840"/>
      <c r="E76" s="839"/>
    </row>
    <row r="78" spans="1:5" ht="15.6" x14ac:dyDescent="0.3">
      <c r="B78" s="2"/>
      <c r="C78" s="775"/>
      <c r="D78" s="76"/>
      <c r="E78" s="76"/>
    </row>
    <row r="79" spans="1:5" ht="15.6" x14ac:dyDescent="0.3">
      <c r="B79" s="2"/>
      <c r="C79" s="775"/>
      <c r="D79" s="76"/>
      <c r="E79" s="775"/>
    </row>
    <row r="80" spans="1:5" ht="15.6" x14ac:dyDescent="0.3">
      <c r="B80" s="2"/>
      <c r="C80" s="76"/>
      <c r="D80" s="76"/>
      <c r="E80" s="76"/>
    </row>
    <row r="81" spans="2:5" ht="15.6" x14ac:dyDescent="0.3">
      <c r="B81" s="2"/>
      <c r="C81" s="124"/>
      <c r="D81" s="775"/>
      <c r="E81" s="76"/>
    </row>
    <row r="82" spans="2:5" ht="15.6" x14ac:dyDescent="0.3">
      <c r="B82" s="2"/>
      <c r="C82" s="775"/>
      <c r="D82" s="775"/>
      <c r="E82" s="775"/>
    </row>
    <row r="83" spans="2:5" ht="15.6" x14ac:dyDescent="0.3">
      <c r="B83" s="2"/>
      <c r="C83" s="76"/>
      <c r="D83" s="76"/>
      <c r="E83" s="76"/>
    </row>
    <row r="84" spans="2:5" ht="15.6" x14ac:dyDescent="0.3">
      <c r="B84" s="2"/>
      <c r="C84" s="775"/>
      <c r="D84" s="76"/>
      <c r="E84" s="838"/>
    </row>
    <row r="85" spans="2:5" ht="15.6" x14ac:dyDescent="0.3">
      <c r="B85" s="2"/>
      <c r="C85" s="790"/>
      <c r="D85" s="76"/>
      <c r="E85" s="790"/>
    </row>
    <row r="86" spans="2:5" ht="15.6" x14ac:dyDescent="0.3">
      <c r="B86" s="2"/>
      <c r="C86" s="775"/>
      <c r="D86" s="76"/>
      <c r="E86" s="76"/>
    </row>
    <row r="87" spans="2:5" ht="15.6" x14ac:dyDescent="0.3">
      <c r="B87" s="2"/>
      <c r="C87" s="14"/>
      <c r="D87" s="14"/>
      <c r="E87" s="14"/>
    </row>
  </sheetData>
  <mergeCells count="70">
    <mergeCell ref="C21:C22"/>
    <mergeCell ref="C23:C24"/>
    <mergeCell ref="C25:C26"/>
    <mergeCell ref="C27:C28"/>
    <mergeCell ref="C29:C30"/>
    <mergeCell ref="A35:A36"/>
    <mergeCell ref="B37:B38"/>
    <mergeCell ref="A37:A38"/>
    <mergeCell ref="D33:D34"/>
    <mergeCell ref="C11:C12"/>
    <mergeCell ref="C13:C14"/>
    <mergeCell ref="C15:C16"/>
    <mergeCell ref="C17:C18"/>
    <mergeCell ref="C19:C20"/>
    <mergeCell ref="D29:D30"/>
    <mergeCell ref="D23:D24"/>
    <mergeCell ref="D25:D26"/>
    <mergeCell ref="D27:D28"/>
    <mergeCell ref="C31:C32"/>
    <mergeCell ref="C33:C34"/>
    <mergeCell ref="C35:C36"/>
    <mergeCell ref="E40:E41"/>
    <mergeCell ref="D31:D32"/>
    <mergeCell ref="D35:D36"/>
    <mergeCell ref="D37:D38"/>
    <mergeCell ref="B35:B36"/>
    <mergeCell ref="D39:D41"/>
    <mergeCell ref="C37:C38"/>
    <mergeCell ref="C39:C41"/>
    <mergeCell ref="B29:B30"/>
    <mergeCell ref="A29:A30"/>
    <mergeCell ref="B33:B34"/>
    <mergeCell ref="A33:A34"/>
    <mergeCell ref="B23:B24"/>
    <mergeCell ref="A23:A24"/>
    <mergeCell ref="B25:B26"/>
    <mergeCell ref="A25:A26"/>
    <mergeCell ref="B27:B28"/>
    <mergeCell ref="A27:A28"/>
    <mergeCell ref="B17:B18"/>
    <mergeCell ref="A17:A18"/>
    <mergeCell ref="B19:B20"/>
    <mergeCell ref="A19:A20"/>
    <mergeCell ref="B21:B22"/>
    <mergeCell ref="A21:A22"/>
    <mergeCell ref="B11:B12"/>
    <mergeCell ref="A11:A12"/>
    <mergeCell ref="B13:B14"/>
    <mergeCell ref="A13:A14"/>
    <mergeCell ref="B15:B16"/>
    <mergeCell ref="A15:A16"/>
    <mergeCell ref="D17:D18"/>
    <mergeCell ref="D19:D20"/>
    <mergeCell ref="D21:D22"/>
    <mergeCell ref="D11:D12"/>
    <mergeCell ref="D13:D14"/>
    <mergeCell ref="D15:D16"/>
    <mergeCell ref="A9:A10"/>
    <mergeCell ref="A2:E2"/>
    <mergeCell ref="B5:B6"/>
    <mergeCell ref="D7:D8"/>
    <mergeCell ref="D5:D6"/>
    <mergeCell ref="B7:B8"/>
    <mergeCell ref="A5:A6"/>
    <mergeCell ref="A7:A8"/>
    <mergeCell ref="C5:C6"/>
    <mergeCell ref="C7:C8"/>
    <mergeCell ref="C9:C10"/>
    <mergeCell ref="D9:D10"/>
    <mergeCell ref="B9:B10"/>
  </mergeCells>
  <hyperlinks>
    <hyperlink ref="E8" r:id="rId1" location="compose?to=valday.lesnichestvo%40mail.ru" display="https://mail.yandex.ru/?uid=342274397&amp;login=ozlnov - compose?to=valday.lesnichestvo%40mail.ru" xr:uid="{00000000-0004-0000-0300-000000000000}"/>
    <hyperlink ref="E10" r:id="rId2" location="compose?to=demyansk.les%40yandex.ru" display="https://mail.yandex.ru/?uid=342274397&amp;login=ozlnov - compose?to=demyansk.les%40yandex.ru" xr:uid="{00000000-0004-0000-0300-000001000000}"/>
    <hyperlink ref="E12" r:id="rId3" location="compose?to=krlesn%40yandex.ru" display="https://mail.yandex.ru/?uid=342274397&amp;login=ozlnov - compose?to=krlesn%40yandex.ru" xr:uid="{00000000-0004-0000-0300-000002000000}"/>
    <hyperlink ref="E14" r:id="rId4" location="compose?to=lyubytinskoe.lesnichestvo%40mail.ru" display="https://mail.yandex.ru/?uid=342274397&amp;login=ozlnov - compose?to=lyubytinskoe.lesnichestvo%40mail.ru" xr:uid="{00000000-0004-0000-0300-000003000000}"/>
    <hyperlink ref="E24" r:id="rId5" location="compose?to=okulovskoe.lesnichestvo%40mail.ru" display="https://mail.yandex.ru/?uid=342274397&amp;login=ozlnov - compose?to=okulovskoe.lesnichestvo%40mail.ru" xr:uid="{00000000-0004-0000-0300-000004000000}"/>
    <hyperlink ref="E28" r:id="rId6" location="compose?to=pestovo.lesnichestvo%40yandex.ru" display="https://mail.yandex.ru/?uid=342274397&amp;login=ozlnov - compose?to=pestovo.lesnichestvo%40yandex.ru" xr:uid="{00000000-0004-0000-0300-000005000000}"/>
    <hyperlink ref="E34" r:id="rId7" location="compose?to=hwoinaya%40yandex.ru" display="https://mail.yandex.ru/?uid=342274397&amp;login=ozlnov - compose?to=hwoinaya%40yandex.ru" xr:uid="{00000000-0004-0000-0300-000006000000}"/>
    <hyperlink ref="B56" r:id="rId8" xr:uid="{00000000-0004-0000-0300-000007000000}"/>
  </hyperlinks>
  <pageMargins left="0.98425196850393704" right="0.31496062992125984" top="0.35433070866141736" bottom="0.35433070866141736" header="0.31496062992125984" footer="0.31496062992125984"/>
  <pageSetup paperSize="9" scale="54" fitToHeight="0" orientation="portrait" r:id="rId9"/>
  <rowBreaks count="2" manualBreakCount="2">
    <brk id="38" max="16383" man="1"/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149"/>
  <sheetViews>
    <sheetView view="pageBreakPreview" zoomScale="70" zoomScaleNormal="73" zoomScaleSheetLayoutView="70" workbookViewId="0">
      <pane ySplit="1" topLeftCell="A2" activePane="bottomLeft" state="frozen"/>
      <selection pane="bottomLeft" activeCell="H6" sqref="H6"/>
    </sheetView>
  </sheetViews>
  <sheetFormatPr defaultRowHeight="14.4" x14ac:dyDescent="0.3"/>
  <cols>
    <col min="1" max="1" width="13.88671875" customWidth="1"/>
    <col min="2" max="2" width="35.88671875" customWidth="1"/>
    <col min="3" max="3" width="22.44140625" customWidth="1"/>
    <col min="4" max="4" width="41.5546875" customWidth="1"/>
    <col min="5" max="5" width="24" customWidth="1"/>
    <col min="6" max="6" width="20.5546875" customWidth="1"/>
    <col min="7" max="7" width="41.109375" bestFit="1" customWidth="1"/>
    <col min="9" max="9" width="29.6640625" customWidth="1"/>
  </cols>
  <sheetData>
    <row r="1" spans="1:11" ht="18" x14ac:dyDescent="0.3">
      <c r="B1" s="4"/>
      <c r="C1" s="4"/>
      <c r="D1" s="4"/>
      <c r="E1" s="4"/>
      <c r="F1" s="4"/>
      <c r="G1" s="30" t="s">
        <v>468</v>
      </c>
      <c r="H1" s="1"/>
      <c r="I1" s="1"/>
      <c r="J1" s="1"/>
      <c r="K1" s="1"/>
    </row>
    <row r="2" spans="1:11" ht="29.25" customHeight="1" thickBot="1" x14ac:dyDescent="0.35">
      <c r="A2" s="1045" t="s">
        <v>665</v>
      </c>
      <c r="B2" s="1045"/>
      <c r="C2" s="1045"/>
      <c r="D2" s="1045"/>
      <c r="E2" s="1045"/>
      <c r="F2" s="1045"/>
      <c r="G2" s="1045"/>
    </row>
    <row r="3" spans="1:11" ht="90" x14ac:dyDescent="0.3">
      <c r="A3" s="528" t="s">
        <v>41</v>
      </c>
      <c r="B3" s="530" t="s">
        <v>89</v>
      </c>
      <c r="C3" s="530" t="s">
        <v>523</v>
      </c>
      <c r="D3" s="530" t="s">
        <v>1</v>
      </c>
      <c r="E3" s="530" t="s">
        <v>16</v>
      </c>
      <c r="F3" s="530" t="s">
        <v>473</v>
      </c>
      <c r="G3" s="90" t="s">
        <v>1695</v>
      </c>
    </row>
    <row r="4" spans="1:11" ht="18.600000000000001" thickBot="1" x14ac:dyDescent="0.35">
      <c r="A4" s="229">
        <v>1</v>
      </c>
      <c r="B4" s="232">
        <v>2</v>
      </c>
      <c r="C4" s="232">
        <v>3</v>
      </c>
      <c r="D4" s="232">
        <v>4</v>
      </c>
      <c r="E4" s="232">
        <v>5</v>
      </c>
      <c r="F4" s="232">
        <v>6</v>
      </c>
      <c r="G4" s="109">
        <v>7</v>
      </c>
    </row>
    <row r="5" spans="1:11" ht="77.25" customHeight="1" x14ac:dyDescent="0.3">
      <c r="A5" s="201">
        <v>1</v>
      </c>
      <c r="B5" s="1097" t="s">
        <v>194</v>
      </c>
      <c r="C5" s="280" t="s">
        <v>242</v>
      </c>
      <c r="D5" s="280" t="s">
        <v>1948</v>
      </c>
      <c r="E5" s="280" t="s">
        <v>251</v>
      </c>
      <c r="F5" s="280" t="s">
        <v>412</v>
      </c>
      <c r="G5" s="281" t="s">
        <v>477</v>
      </c>
      <c r="I5" s="10"/>
    </row>
    <row r="6" spans="1:11" s="75" customFormat="1" ht="77.25" customHeight="1" thickBot="1" x14ac:dyDescent="0.35">
      <c r="A6" s="230">
        <v>2</v>
      </c>
      <c r="B6" s="1098"/>
      <c r="C6" s="282" t="s">
        <v>247</v>
      </c>
      <c r="D6" s="283" t="s">
        <v>1952</v>
      </c>
      <c r="E6" s="284" t="s">
        <v>252</v>
      </c>
      <c r="F6" s="283" t="s">
        <v>291</v>
      </c>
      <c r="G6" s="285" t="s">
        <v>478</v>
      </c>
      <c r="I6" s="76"/>
    </row>
    <row r="7" spans="1:11" ht="73.5" customHeight="1" thickBot="1" x14ac:dyDescent="0.35">
      <c r="A7" s="286">
        <v>3</v>
      </c>
      <c r="B7" s="1099"/>
      <c r="C7" s="282" t="s">
        <v>1195</v>
      </c>
      <c r="D7" s="283" t="s">
        <v>1951</v>
      </c>
      <c r="E7" s="287" t="s">
        <v>1564</v>
      </c>
      <c r="F7" s="283" t="s">
        <v>246</v>
      </c>
      <c r="G7" s="285" t="s">
        <v>1373</v>
      </c>
      <c r="I7" s="10"/>
    </row>
    <row r="8" spans="1:11" ht="51" customHeight="1" x14ac:dyDescent="0.3">
      <c r="A8" s="231">
        <v>4</v>
      </c>
      <c r="B8" s="1100" t="s">
        <v>195</v>
      </c>
      <c r="C8" s="288" t="s">
        <v>179</v>
      </c>
      <c r="D8" s="289" t="s">
        <v>1755</v>
      </c>
      <c r="E8" s="290" t="s">
        <v>365</v>
      </c>
      <c r="F8" s="289" t="s">
        <v>264</v>
      </c>
      <c r="G8" s="291" t="s">
        <v>479</v>
      </c>
      <c r="I8" s="34"/>
      <c r="J8" s="35"/>
    </row>
    <row r="9" spans="1:11" ht="54.6" thickBot="1" x14ac:dyDescent="0.35">
      <c r="A9" s="228">
        <v>5</v>
      </c>
      <c r="B9" s="1069"/>
      <c r="C9" s="266" t="s">
        <v>253</v>
      </c>
      <c r="D9" s="266" t="s">
        <v>2197</v>
      </c>
      <c r="E9" s="264" t="s">
        <v>364</v>
      </c>
      <c r="F9" s="266" t="s">
        <v>1570</v>
      </c>
      <c r="G9" s="292" t="s">
        <v>825</v>
      </c>
      <c r="I9" s="34"/>
      <c r="J9" s="34"/>
    </row>
    <row r="10" spans="1:11" ht="39.75" customHeight="1" x14ac:dyDescent="0.3">
      <c r="A10" s="526">
        <v>6</v>
      </c>
      <c r="B10" s="1069"/>
      <c r="C10" s="266" t="s">
        <v>256</v>
      </c>
      <c r="D10" s="266" t="s">
        <v>257</v>
      </c>
      <c r="E10" s="264" t="s">
        <v>258</v>
      </c>
      <c r="F10" s="266" t="s">
        <v>255</v>
      </c>
      <c r="G10" s="292" t="s">
        <v>480</v>
      </c>
      <c r="I10" s="34"/>
    </row>
    <row r="11" spans="1:11" ht="36" x14ac:dyDescent="0.3">
      <c r="A11" s="524">
        <v>7</v>
      </c>
      <c r="B11" s="1069"/>
      <c r="C11" s="266" t="s">
        <v>259</v>
      </c>
      <c r="D11" s="266" t="s">
        <v>260</v>
      </c>
      <c r="E11" s="264" t="s">
        <v>1154</v>
      </c>
      <c r="F11" s="266" t="s">
        <v>412</v>
      </c>
      <c r="G11" s="292" t="s">
        <v>481</v>
      </c>
    </row>
    <row r="12" spans="1:11" s="75" customFormat="1" ht="36.6" thickBot="1" x14ac:dyDescent="0.35">
      <c r="A12" s="527">
        <v>8</v>
      </c>
      <c r="B12" s="1069"/>
      <c r="C12" s="266" t="s">
        <v>1155</v>
      </c>
      <c r="D12" s="266" t="s">
        <v>1157</v>
      </c>
      <c r="E12" s="264" t="s">
        <v>1156</v>
      </c>
      <c r="F12" s="266" t="s">
        <v>250</v>
      </c>
      <c r="G12" s="292" t="s">
        <v>1158</v>
      </c>
    </row>
    <row r="13" spans="1:11" ht="42.75" customHeight="1" thickBot="1" x14ac:dyDescent="0.35">
      <c r="A13" s="525">
        <v>9</v>
      </c>
      <c r="B13" s="1099"/>
      <c r="C13" s="283" t="s">
        <v>261</v>
      </c>
      <c r="D13" s="283" t="s">
        <v>262</v>
      </c>
      <c r="E13" s="293" t="s">
        <v>263</v>
      </c>
      <c r="F13" s="283" t="s">
        <v>255</v>
      </c>
      <c r="G13" s="285" t="s">
        <v>482</v>
      </c>
      <c r="I13" s="34"/>
    </row>
    <row r="14" spans="1:11" ht="36.6" thickBot="1" x14ac:dyDescent="0.35">
      <c r="A14" s="523">
        <v>10</v>
      </c>
      <c r="B14" s="1100" t="s">
        <v>196</v>
      </c>
      <c r="C14" s="289" t="s">
        <v>269</v>
      </c>
      <c r="D14" s="289" t="s">
        <v>366</v>
      </c>
      <c r="E14" s="294" t="s">
        <v>270</v>
      </c>
      <c r="F14" s="289" t="s">
        <v>279</v>
      </c>
      <c r="G14" s="295" t="s">
        <v>483</v>
      </c>
      <c r="I14" s="37"/>
    </row>
    <row r="15" spans="1:11" ht="36" x14ac:dyDescent="0.3">
      <c r="A15" s="526">
        <v>11</v>
      </c>
      <c r="B15" s="1069"/>
      <c r="C15" s="266" t="s">
        <v>2198</v>
      </c>
      <c r="D15" s="266" t="s">
        <v>2199</v>
      </c>
      <c r="E15" s="588" t="s">
        <v>2200</v>
      </c>
      <c r="F15" s="266" t="s">
        <v>280</v>
      </c>
      <c r="G15" s="292" t="s">
        <v>2201</v>
      </c>
      <c r="I15" s="37"/>
    </row>
    <row r="16" spans="1:11" ht="54" x14ac:dyDescent="0.3">
      <c r="A16" s="524">
        <v>12</v>
      </c>
      <c r="B16" s="1069"/>
      <c r="C16" s="187" t="s">
        <v>787</v>
      </c>
      <c r="D16" s="296" t="s">
        <v>788</v>
      </c>
      <c r="E16" s="265" t="s">
        <v>789</v>
      </c>
      <c r="F16" s="266" t="s">
        <v>250</v>
      </c>
      <c r="G16" s="297" t="s">
        <v>790</v>
      </c>
      <c r="I16" s="10"/>
    </row>
    <row r="17" spans="1:9" ht="36.6" thickBot="1" x14ac:dyDescent="0.4">
      <c r="A17" s="527">
        <v>13</v>
      </c>
      <c r="B17" s="1069"/>
      <c r="C17" s="265" t="s">
        <v>791</v>
      </c>
      <c r="D17" s="298" t="s">
        <v>1955</v>
      </c>
      <c r="E17" s="296" t="s">
        <v>792</v>
      </c>
      <c r="F17" s="266" t="s">
        <v>250</v>
      </c>
      <c r="G17" s="297" t="s">
        <v>796</v>
      </c>
      <c r="I17" s="10"/>
    </row>
    <row r="18" spans="1:9" ht="36" x14ac:dyDescent="0.35">
      <c r="A18" s="525">
        <v>14</v>
      </c>
      <c r="B18" s="1069"/>
      <c r="C18" s="298" t="s">
        <v>793</v>
      </c>
      <c r="D18" s="296" t="s">
        <v>366</v>
      </c>
      <c r="E18" s="296" t="s">
        <v>794</v>
      </c>
      <c r="F18" s="266" t="s">
        <v>250</v>
      </c>
      <c r="G18" s="297" t="s">
        <v>795</v>
      </c>
      <c r="I18" s="10"/>
    </row>
    <row r="19" spans="1:9" ht="54.6" thickBot="1" x14ac:dyDescent="0.35">
      <c r="A19" s="523">
        <v>15</v>
      </c>
      <c r="B19" s="1069"/>
      <c r="C19" s="266" t="s">
        <v>265</v>
      </c>
      <c r="D19" s="266" t="s">
        <v>266</v>
      </c>
      <c r="E19" s="266" t="s">
        <v>267</v>
      </c>
      <c r="F19" s="266" t="s">
        <v>279</v>
      </c>
      <c r="G19" s="297" t="s">
        <v>1565</v>
      </c>
      <c r="I19" s="37"/>
    </row>
    <row r="20" spans="1:9" ht="42" customHeight="1" thickBot="1" x14ac:dyDescent="0.35">
      <c r="A20" s="526">
        <v>16</v>
      </c>
      <c r="B20" s="1099"/>
      <c r="C20" s="283" t="s">
        <v>268</v>
      </c>
      <c r="D20" s="283" t="s">
        <v>1960</v>
      </c>
      <c r="E20" s="283" t="s">
        <v>367</v>
      </c>
      <c r="F20" s="283" t="s">
        <v>246</v>
      </c>
      <c r="G20" s="299" t="s">
        <v>786</v>
      </c>
      <c r="I20" s="37"/>
    </row>
    <row r="21" spans="1:9" ht="54" x14ac:dyDescent="0.3">
      <c r="A21" s="524">
        <v>17</v>
      </c>
      <c r="B21" s="1100" t="s">
        <v>197</v>
      </c>
      <c r="C21" s="289" t="s">
        <v>271</v>
      </c>
      <c r="D21" s="289" t="s">
        <v>272</v>
      </c>
      <c r="E21" s="289" t="s">
        <v>273</v>
      </c>
      <c r="F21" s="289" t="s">
        <v>279</v>
      </c>
      <c r="G21" s="300" t="s">
        <v>797</v>
      </c>
      <c r="I21" s="10"/>
    </row>
    <row r="22" spans="1:9" ht="36.6" thickBot="1" x14ac:dyDescent="0.35">
      <c r="A22" s="527">
        <v>18</v>
      </c>
      <c r="B22" s="1069"/>
      <c r="C22" s="266" t="s">
        <v>180</v>
      </c>
      <c r="D22" s="266" t="s">
        <v>181</v>
      </c>
      <c r="E22" s="266" t="s">
        <v>274</v>
      </c>
      <c r="F22" s="266" t="s">
        <v>279</v>
      </c>
      <c r="G22" s="292" t="s">
        <v>798</v>
      </c>
      <c r="I22" s="10"/>
    </row>
    <row r="23" spans="1:9" ht="96.75" customHeight="1" thickBot="1" x14ac:dyDescent="0.35">
      <c r="A23" s="525">
        <v>19</v>
      </c>
      <c r="B23" s="1099"/>
      <c r="C23" s="283" t="s">
        <v>275</v>
      </c>
      <c r="D23" s="283" t="s">
        <v>276</v>
      </c>
      <c r="E23" s="283" t="s">
        <v>277</v>
      </c>
      <c r="F23" s="283" t="s">
        <v>279</v>
      </c>
      <c r="G23" s="299" t="s">
        <v>799</v>
      </c>
      <c r="I23" s="10"/>
    </row>
    <row r="24" spans="1:9" ht="50.25" customHeight="1" x14ac:dyDescent="0.3">
      <c r="A24" s="523">
        <v>20</v>
      </c>
      <c r="B24" s="1100" t="s">
        <v>198</v>
      </c>
      <c r="C24" s="585" t="s">
        <v>278</v>
      </c>
      <c r="D24" s="289" t="s">
        <v>376</v>
      </c>
      <c r="E24" s="289" t="s">
        <v>1159</v>
      </c>
      <c r="F24" s="289" t="s">
        <v>412</v>
      </c>
      <c r="G24" s="300" t="s">
        <v>484</v>
      </c>
      <c r="I24" s="10"/>
    </row>
    <row r="25" spans="1:9" ht="36.6" thickBot="1" x14ac:dyDescent="0.35">
      <c r="A25" s="527">
        <v>21</v>
      </c>
      <c r="B25" s="1069"/>
      <c r="C25" s="266" t="s">
        <v>810</v>
      </c>
      <c r="D25" s="266" t="s">
        <v>1586</v>
      </c>
      <c r="E25" s="266" t="s">
        <v>607</v>
      </c>
      <c r="F25" s="266" t="s">
        <v>255</v>
      </c>
      <c r="G25" s="297" t="s">
        <v>1566</v>
      </c>
      <c r="I25" s="44"/>
    </row>
    <row r="26" spans="1:9" ht="63" customHeight="1" x14ac:dyDescent="0.3">
      <c r="A26" s="525">
        <v>22</v>
      </c>
      <c r="B26" s="1069"/>
      <c r="C26" s="591" t="s">
        <v>368</v>
      </c>
      <c r="D26" s="266" t="s">
        <v>1961</v>
      </c>
      <c r="E26" s="301" t="s">
        <v>369</v>
      </c>
      <c r="F26" s="296" t="s">
        <v>254</v>
      </c>
      <c r="G26" s="297" t="s">
        <v>1567</v>
      </c>
      <c r="I26" s="10"/>
    </row>
    <row r="27" spans="1:9" ht="58.5" customHeight="1" thickBot="1" x14ac:dyDescent="0.35">
      <c r="A27" s="523">
        <v>23</v>
      </c>
      <c r="B27" s="1069"/>
      <c r="C27" s="591" t="s">
        <v>1028</v>
      </c>
      <c r="D27" s="266" t="s">
        <v>377</v>
      </c>
      <c r="E27" s="296" t="s">
        <v>370</v>
      </c>
      <c r="F27" s="296" t="s">
        <v>279</v>
      </c>
      <c r="G27" s="297" t="s">
        <v>485</v>
      </c>
      <c r="I27" s="10"/>
    </row>
    <row r="28" spans="1:9" ht="36" x14ac:dyDescent="0.3">
      <c r="A28" s="526">
        <v>24</v>
      </c>
      <c r="B28" s="1069"/>
      <c r="C28" s="591" t="s">
        <v>371</v>
      </c>
      <c r="D28" s="266" t="s">
        <v>289</v>
      </c>
      <c r="E28" s="296" t="s">
        <v>372</v>
      </c>
      <c r="F28" s="296" t="s">
        <v>254</v>
      </c>
      <c r="G28" s="297" t="s">
        <v>817</v>
      </c>
      <c r="I28" s="10"/>
    </row>
    <row r="29" spans="1:9" ht="40.5" customHeight="1" x14ac:dyDescent="0.3">
      <c r="A29" s="524">
        <v>25</v>
      </c>
      <c r="B29" s="1069"/>
      <c r="C29" s="591" t="s">
        <v>814</v>
      </c>
      <c r="D29" s="266" t="s">
        <v>815</v>
      </c>
      <c r="E29" s="296" t="s">
        <v>939</v>
      </c>
      <c r="F29" s="296" t="s">
        <v>254</v>
      </c>
      <c r="G29" s="297" t="s">
        <v>816</v>
      </c>
      <c r="I29" s="10"/>
    </row>
    <row r="30" spans="1:9" ht="54.6" thickBot="1" x14ac:dyDescent="0.35">
      <c r="A30" s="527">
        <v>26</v>
      </c>
      <c r="B30" s="1069"/>
      <c r="C30" s="591" t="s">
        <v>249</v>
      </c>
      <c r="D30" s="266" t="s">
        <v>860</v>
      </c>
      <c r="E30" s="296" t="s">
        <v>1029</v>
      </c>
      <c r="F30" s="296" t="s">
        <v>465</v>
      </c>
      <c r="G30" s="302" t="s">
        <v>486</v>
      </c>
      <c r="I30" s="10"/>
    </row>
    <row r="31" spans="1:9" ht="58.5" customHeight="1" thickBot="1" x14ac:dyDescent="0.35">
      <c r="A31" s="525">
        <v>27</v>
      </c>
      <c r="B31" s="1069"/>
      <c r="C31" s="591" t="s">
        <v>373</v>
      </c>
      <c r="D31" s="266" t="s">
        <v>861</v>
      </c>
      <c r="E31" s="296" t="s">
        <v>374</v>
      </c>
      <c r="F31" s="296" t="s">
        <v>279</v>
      </c>
      <c r="G31" s="297" t="s">
        <v>1568</v>
      </c>
      <c r="I31" s="10"/>
    </row>
    <row r="32" spans="1:9" ht="39.75" customHeight="1" x14ac:dyDescent="0.35">
      <c r="A32" s="526">
        <v>28</v>
      </c>
      <c r="B32" s="1069"/>
      <c r="C32" s="298" t="s">
        <v>915</v>
      </c>
      <c r="D32" s="298" t="s">
        <v>434</v>
      </c>
      <c r="E32" s="296" t="s">
        <v>375</v>
      </c>
      <c r="F32" s="296" t="s">
        <v>279</v>
      </c>
      <c r="G32" s="297" t="s">
        <v>487</v>
      </c>
      <c r="I32" s="10"/>
    </row>
    <row r="33" spans="1:15" s="75" customFormat="1" ht="39.75" customHeight="1" thickBot="1" x14ac:dyDescent="0.4">
      <c r="A33" s="527">
        <v>29</v>
      </c>
      <c r="B33" s="1069"/>
      <c r="C33" s="298" t="s">
        <v>342</v>
      </c>
      <c r="D33" s="304" t="s">
        <v>1956</v>
      </c>
      <c r="E33" s="303" t="s">
        <v>1163</v>
      </c>
      <c r="F33" s="296" t="s">
        <v>254</v>
      </c>
      <c r="G33" s="297" t="s">
        <v>1164</v>
      </c>
      <c r="I33" s="76"/>
    </row>
    <row r="34" spans="1:15" s="75" customFormat="1" ht="42" customHeight="1" x14ac:dyDescent="0.35">
      <c r="A34" s="525">
        <v>30</v>
      </c>
      <c r="B34" s="1069"/>
      <c r="C34" s="298" t="s">
        <v>1160</v>
      </c>
      <c r="D34" s="304" t="s">
        <v>1165</v>
      </c>
      <c r="E34" s="303" t="s">
        <v>1161</v>
      </c>
      <c r="F34" s="296" t="s">
        <v>246</v>
      </c>
      <c r="G34" s="305" t="s">
        <v>1162</v>
      </c>
      <c r="I34" s="76"/>
    </row>
    <row r="35" spans="1:15" s="75" customFormat="1" ht="39.75" customHeight="1" thickBot="1" x14ac:dyDescent="0.4">
      <c r="A35" s="523">
        <v>31</v>
      </c>
      <c r="B35" s="1069"/>
      <c r="C35" s="298" t="s">
        <v>2202</v>
      </c>
      <c r="D35" s="304" t="s">
        <v>2203</v>
      </c>
      <c r="E35" s="303" t="s">
        <v>2204</v>
      </c>
      <c r="F35" s="296" t="s">
        <v>291</v>
      </c>
      <c r="G35" s="305" t="s">
        <v>2205</v>
      </c>
      <c r="I35" s="76"/>
    </row>
    <row r="36" spans="1:15" ht="56.25" customHeight="1" thickBot="1" x14ac:dyDescent="0.4">
      <c r="A36" s="526">
        <v>32</v>
      </c>
      <c r="B36" s="1099"/>
      <c r="C36" s="306" t="s">
        <v>811</v>
      </c>
      <c r="D36" s="307" t="s">
        <v>862</v>
      </c>
      <c r="E36" s="293" t="s">
        <v>812</v>
      </c>
      <c r="F36" s="293" t="s">
        <v>254</v>
      </c>
      <c r="G36" s="308" t="s">
        <v>813</v>
      </c>
      <c r="I36" s="10"/>
    </row>
    <row r="37" spans="1:15" ht="36" x14ac:dyDescent="0.35">
      <c r="A37" s="524">
        <v>33</v>
      </c>
      <c r="B37" s="1100" t="s">
        <v>199</v>
      </c>
      <c r="C37" s="585" t="s">
        <v>281</v>
      </c>
      <c r="D37" s="289" t="s">
        <v>863</v>
      </c>
      <c r="E37" s="289" t="s">
        <v>282</v>
      </c>
      <c r="F37" s="289" t="s">
        <v>802</v>
      </c>
      <c r="G37" s="300" t="s">
        <v>488</v>
      </c>
      <c r="I37" s="18"/>
    </row>
    <row r="38" spans="1:15" ht="39.75" customHeight="1" thickBot="1" x14ac:dyDescent="0.35">
      <c r="A38" s="527">
        <v>34</v>
      </c>
      <c r="B38" s="1069"/>
      <c r="C38" s="581" t="s">
        <v>283</v>
      </c>
      <c r="D38" s="266" t="s">
        <v>284</v>
      </c>
      <c r="E38" s="266" t="s">
        <v>285</v>
      </c>
      <c r="F38" s="266" t="s">
        <v>2254</v>
      </c>
      <c r="G38" s="292" t="s">
        <v>489</v>
      </c>
      <c r="I38" s="31"/>
    </row>
    <row r="39" spans="1:15" ht="36" x14ac:dyDescent="0.3">
      <c r="A39" s="525">
        <v>35</v>
      </c>
      <c r="B39" s="1069"/>
      <c r="C39" s="581" t="s">
        <v>286</v>
      </c>
      <c r="D39" s="266" t="s">
        <v>864</v>
      </c>
      <c r="E39" s="266" t="s">
        <v>287</v>
      </c>
      <c r="F39" s="266" t="s">
        <v>2254</v>
      </c>
      <c r="G39" s="292" t="s">
        <v>490</v>
      </c>
      <c r="I39" s="31"/>
      <c r="O39" s="41"/>
    </row>
    <row r="40" spans="1:15" ht="44.25" customHeight="1" thickBot="1" x14ac:dyDescent="0.35">
      <c r="A40" s="523">
        <v>36</v>
      </c>
      <c r="B40" s="1069"/>
      <c r="C40" s="581" t="s">
        <v>288</v>
      </c>
      <c r="D40" s="266" t="s">
        <v>289</v>
      </c>
      <c r="E40" s="266" t="s">
        <v>290</v>
      </c>
      <c r="F40" s="266" t="s">
        <v>2254</v>
      </c>
      <c r="G40" s="292" t="s">
        <v>491</v>
      </c>
      <c r="I40" s="31"/>
      <c r="O40" s="41"/>
    </row>
    <row r="41" spans="1:15" ht="36" x14ac:dyDescent="0.35">
      <c r="A41" s="526">
        <v>37</v>
      </c>
      <c r="B41" s="1069"/>
      <c r="C41" s="581" t="s">
        <v>292</v>
      </c>
      <c r="D41" s="266" t="s">
        <v>293</v>
      </c>
      <c r="E41" s="266" t="s">
        <v>294</v>
      </c>
      <c r="F41" s="266" t="s">
        <v>802</v>
      </c>
      <c r="G41" s="292" t="s">
        <v>492</v>
      </c>
      <c r="I41" s="18"/>
    </row>
    <row r="42" spans="1:15" ht="39" customHeight="1" x14ac:dyDescent="0.35">
      <c r="A42" s="524">
        <v>38</v>
      </c>
      <c r="B42" s="1069"/>
      <c r="C42" s="581" t="s">
        <v>295</v>
      </c>
      <c r="D42" s="266" t="s">
        <v>296</v>
      </c>
      <c r="E42" s="266" t="s">
        <v>297</v>
      </c>
      <c r="F42" s="266" t="s">
        <v>802</v>
      </c>
      <c r="G42" s="292" t="s">
        <v>493</v>
      </c>
      <c r="I42" s="18"/>
    </row>
    <row r="43" spans="1:15" ht="54.6" thickBot="1" x14ac:dyDescent="0.4">
      <c r="A43" s="527">
        <v>39</v>
      </c>
      <c r="B43" s="1069"/>
      <c r="C43" s="581" t="s">
        <v>915</v>
      </c>
      <c r="D43" s="266" t="s">
        <v>298</v>
      </c>
      <c r="E43" s="266" t="s">
        <v>940</v>
      </c>
      <c r="F43" s="266" t="s">
        <v>279</v>
      </c>
      <c r="G43" s="292" t="s">
        <v>487</v>
      </c>
      <c r="I43" s="18"/>
    </row>
    <row r="44" spans="1:15" ht="39.75" customHeight="1" x14ac:dyDescent="0.3">
      <c r="A44" s="525">
        <v>40</v>
      </c>
      <c r="B44" s="1069"/>
      <c r="C44" s="581" t="s">
        <v>299</v>
      </c>
      <c r="D44" s="266" t="s">
        <v>300</v>
      </c>
      <c r="E44" s="266" t="s">
        <v>301</v>
      </c>
      <c r="F44" s="266" t="s">
        <v>412</v>
      </c>
      <c r="G44" s="292" t="s">
        <v>494</v>
      </c>
      <c r="I44" s="31"/>
    </row>
    <row r="45" spans="1:15" ht="42.75" customHeight="1" thickBot="1" x14ac:dyDescent="0.35">
      <c r="A45" s="523">
        <v>41</v>
      </c>
      <c r="B45" s="1069"/>
      <c r="C45" s="581" t="s">
        <v>302</v>
      </c>
      <c r="D45" s="266" t="s">
        <v>303</v>
      </c>
      <c r="E45" s="266" t="s">
        <v>304</v>
      </c>
      <c r="F45" s="266" t="s">
        <v>412</v>
      </c>
      <c r="G45" s="292" t="s">
        <v>1569</v>
      </c>
      <c r="I45" s="31"/>
    </row>
    <row r="46" spans="1:15" ht="36.6" thickBot="1" x14ac:dyDescent="0.4">
      <c r="A46" s="526">
        <v>42</v>
      </c>
      <c r="B46" s="1099"/>
      <c r="C46" s="306" t="s">
        <v>1166</v>
      </c>
      <c r="D46" s="283" t="s">
        <v>378</v>
      </c>
      <c r="E46" s="309" t="s">
        <v>1167</v>
      </c>
      <c r="F46" s="310" t="s">
        <v>250</v>
      </c>
      <c r="G46" s="308" t="s">
        <v>1168</v>
      </c>
      <c r="I46" s="18"/>
    </row>
    <row r="47" spans="1:15" ht="77.25" customHeight="1" x14ac:dyDescent="0.35">
      <c r="A47" s="524">
        <v>43</v>
      </c>
      <c r="B47" s="1100" t="s">
        <v>200</v>
      </c>
      <c r="C47" s="289" t="s">
        <v>1169</v>
      </c>
      <c r="D47" s="289" t="s">
        <v>1962</v>
      </c>
      <c r="E47" s="311" t="s">
        <v>1170</v>
      </c>
      <c r="F47" s="289" t="s">
        <v>255</v>
      </c>
      <c r="G47" s="300" t="s">
        <v>1171</v>
      </c>
      <c r="I47" s="18"/>
    </row>
    <row r="48" spans="1:15" ht="36.6" thickBot="1" x14ac:dyDescent="0.4">
      <c r="A48" s="527">
        <v>44</v>
      </c>
      <c r="B48" s="1069"/>
      <c r="C48" s="266" t="s">
        <v>305</v>
      </c>
      <c r="D48" s="266" t="s">
        <v>306</v>
      </c>
      <c r="E48" s="266" t="s">
        <v>307</v>
      </c>
      <c r="F48" s="266" t="s">
        <v>255</v>
      </c>
      <c r="G48" s="297" t="s">
        <v>495</v>
      </c>
      <c r="I48" s="18"/>
    </row>
    <row r="49" spans="1:9" ht="38.25" customHeight="1" thickBot="1" x14ac:dyDescent="0.4">
      <c r="A49" s="523">
        <v>45</v>
      </c>
      <c r="B49" s="1099"/>
      <c r="C49" s="283" t="s">
        <v>183</v>
      </c>
      <c r="D49" s="306" t="s">
        <v>184</v>
      </c>
      <c r="E49" s="293" t="s">
        <v>379</v>
      </c>
      <c r="F49" s="293" t="s">
        <v>264</v>
      </c>
      <c r="G49" s="312" t="s">
        <v>800</v>
      </c>
      <c r="I49" s="18"/>
    </row>
    <row r="50" spans="1:9" ht="36" x14ac:dyDescent="0.35">
      <c r="A50" s="526">
        <v>46</v>
      </c>
      <c r="B50" s="1100" t="s">
        <v>201</v>
      </c>
      <c r="C50" s="289" t="s">
        <v>308</v>
      </c>
      <c r="D50" s="289" t="s">
        <v>309</v>
      </c>
      <c r="E50" s="289" t="s">
        <v>310</v>
      </c>
      <c r="F50" s="289" t="s">
        <v>2255</v>
      </c>
      <c r="G50" s="295" t="s">
        <v>496</v>
      </c>
      <c r="I50" s="18"/>
    </row>
    <row r="51" spans="1:9" ht="36" x14ac:dyDescent="0.3">
      <c r="A51" s="524">
        <v>47</v>
      </c>
      <c r="B51" s="1069"/>
      <c r="C51" s="266" t="s">
        <v>311</v>
      </c>
      <c r="D51" s="266" t="s">
        <v>865</v>
      </c>
      <c r="E51" s="266" t="s">
        <v>312</v>
      </c>
      <c r="F51" s="266" t="s">
        <v>291</v>
      </c>
      <c r="G51" s="292" t="s">
        <v>803</v>
      </c>
      <c r="I51" s="10"/>
    </row>
    <row r="52" spans="1:9" ht="36.6" thickBot="1" x14ac:dyDescent="0.4">
      <c r="A52" s="527">
        <v>48</v>
      </c>
      <c r="B52" s="1069"/>
      <c r="C52" s="266" t="s">
        <v>313</v>
      </c>
      <c r="D52" s="266" t="s">
        <v>289</v>
      </c>
      <c r="E52" s="266" t="s">
        <v>234</v>
      </c>
      <c r="F52" s="266" t="s">
        <v>1571</v>
      </c>
      <c r="G52" s="292" t="s">
        <v>497</v>
      </c>
      <c r="I52" s="18"/>
    </row>
    <row r="53" spans="1:9" ht="36" x14ac:dyDescent="0.35">
      <c r="A53" s="525">
        <v>49</v>
      </c>
      <c r="B53" s="1069"/>
      <c r="C53" s="266" t="s">
        <v>242</v>
      </c>
      <c r="D53" s="266" t="s">
        <v>314</v>
      </c>
      <c r="E53" s="303" t="s">
        <v>2206</v>
      </c>
      <c r="F53" s="266" t="s">
        <v>264</v>
      </c>
      <c r="G53" s="297" t="s">
        <v>2207</v>
      </c>
      <c r="I53" s="18"/>
    </row>
    <row r="54" spans="1:9" ht="36" x14ac:dyDescent="0.35">
      <c r="A54" s="523">
        <v>50</v>
      </c>
      <c r="B54" s="1069"/>
      <c r="C54" s="265" t="s">
        <v>435</v>
      </c>
      <c r="D54" s="266" t="s">
        <v>1587</v>
      </c>
      <c r="E54" s="296" t="s">
        <v>380</v>
      </c>
      <c r="F54" s="296" t="s">
        <v>254</v>
      </c>
      <c r="G54" s="297" t="s">
        <v>498</v>
      </c>
      <c r="I54" s="18"/>
    </row>
    <row r="55" spans="1:9" s="75" customFormat="1" ht="36" x14ac:dyDescent="0.35">
      <c r="A55" s="582">
        <v>51</v>
      </c>
      <c r="B55" s="1101"/>
      <c r="C55" s="276" t="s">
        <v>1195</v>
      </c>
      <c r="D55" s="580" t="s">
        <v>2208</v>
      </c>
      <c r="E55" s="592" t="s">
        <v>1564</v>
      </c>
      <c r="F55" s="314" t="s">
        <v>280</v>
      </c>
      <c r="G55" s="316" t="s">
        <v>1373</v>
      </c>
      <c r="I55" s="18"/>
    </row>
    <row r="56" spans="1:9" s="75" customFormat="1" ht="36" x14ac:dyDescent="0.35">
      <c r="A56" s="582">
        <v>52</v>
      </c>
      <c r="B56" s="1101"/>
      <c r="C56" s="276" t="s">
        <v>2209</v>
      </c>
      <c r="D56" s="580" t="s">
        <v>2210</v>
      </c>
      <c r="E56" s="592" t="s">
        <v>2211</v>
      </c>
      <c r="F56" s="314" t="s">
        <v>248</v>
      </c>
      <c r="G56" s="316" t="s">
        <v>2212</v>
      </c>
      <c r="I56" s="18"/>
    </row>
    <row r="57" spans="1:9" s="75" customFormat="1" ht="36.6" thickBot="1" x14ac:dyDescent="0.4">
      <c r="A57" s="582">
        <v>53</v>
      </c>
      <c r="B57" s="1101"/>
      <c r="C57" s="276" t="s">
        <v>368</v>
      </c>
      <c r="D57" s="580" t="s">
        <v>2213</v>
      </c>
      <c r="E57" s="592" t="s">
        <v>2214</v>
      </c>
      <c r="F57" s="314" t="s">
        <v>2256</v>
      </c>
      <c r="G57" s="316" t="s">
        <v>2215</v>
      </c>
      <c r="I57" s="18"/>
    </row>
    <row r="58" spans="1:9" ht="39.75" customHeight="1" thickBot="1" x14ac:dyDescent="0.4">
      <c r="A58" s="526">
        <v>54</v>
      </c>
      <c r="B58" s="1101"/>
      <c r="C58" s="276" t="s">
        <v>804</v>
      </c>
      <c r="D58" s="313" t="s">
        <v>807</v>
      </c>
      <c r="E58" s="314" t="s">
        <v>805</v>
      </c>
      <c r="F58" s="315" t="s">
        <v>254</v>
      </c>
      <c r="G58" s="316" t="s">
        <v>806</v>
      </c>
      <c r="I58" s="18"/>
    </row>
    <row r="59" spans="1:9" ht="54" x14ac:dyDescent="0.3">
      <c r="A59" s="524">
        <v>55</v>
      </c>
      <c r="B59" s="1097" t="s">
        <v>202</v>
      </c>
      <c r="C59" s="317" t="s">
        <v>315</v>
      </c>
      <c r="D59" s="317" t="s">
        <v>2217</v>
      </c>
      <c r="E59" s="317" t="s">
        <v>1038</v>
      </c>
      <c r="F59" s="317" t="s">
        <v>412</v>
      </c>
      <c r="G59" s="318" t="s">
        <v>1367</v>
      </c>
      <c r="I59" s="10"/>
    </row>
    <row r="60" spans="1:9" s="75" customFormat="1" ht="36.6" thickBot="1" x14ac:dyDescent="0.35">
      <c r="A60" s="527">
        <v>56</v>
      </c>
      <c r="B60" s="1069"/>
      <c r="C60" s="319" t="s">
        <v>2216</v>
      </c>
      <c r="D60" s="266" t="s">
        <v>1957</v>
      </c>
      <c r="E60" s="266" t="s">
        <v>2231</v>
      </c>
      <c r="F60" s="266" t="s">
        <v>2257</v>
      </c>
      <c r="G60" s="292" t="s">
        <v>2218</v>
      </c>
      <c r="I60" s="76"/>
    </row>
    <row r="61" spans="1:9" ht="42" customHeight="1" x14ac:dyDescent="0.3">
      <c r="A61" s="525">
        <v>57</v>
      </c>
      <c r="B61" s="1069"/>
      <c r="C61" s="581" t="s">
        <v>316</v>
      </c>
      <c r="D61" s="320" t="s">
        <v>1949</v>
      </c>
      <c r="E61" s="266" t="s">
        <v>845</v>
      </c>
      <c r="F61" s="266" t="s">
        <v>291</v>
      </c>
      <c r="G61" s="292" t="s">
        <v>1368</v>
      </c>
      <c r="I61" s="10"/>
    </row>
    <row r="62" spans="1:9" ht="54" x14ac:dyDescent="0.3">
      <c r="A62" s="523">
        <v>58</v>
      </c>
      <c r="B62" s="1069"/>
      <c r="C62" s="581" t="s">
        <v>317</v>
      </c>
      <c r="D62" s="266" t="s">
        <v>446</v>
      </c>
      <c r="E62" s="266" t="s">
        <v>318</v>
      </c>
      <c r="F62" s="266" t="s">
        <v>291</v>
      </c>
      <c r="G62" s="292" t="s">
        <v>1369</v>
      </c>
      <c r="I62" s="10"/>
    </row>
    <row r="63" spans="1:9" ht="36" x14ac:dyDescent="0.3">
      <c r="A63" s="524">
        <v>59</v>
      </c>
      <c r="B63" s="1069"/>
      <c r="C63" s="591" t="s">
        <v>474</v>
      </c>
      <c r="D63" s="266" t="s">
        <v>475</v>
      </c>
      <c r="E63" s="296" t="s">
        <v>476</v>
      </c>
      <c r="F63" s="266" t="s">
        <v>824</v>
      </c>
      <c r="G63" s="297" t="s">
        <v>499</v>
      </c>
      <c r="I63" s="10"/>
    </row>
    <row r="64" spans="1:9" s="75" customFormat="1" ht="54" x14ac:dyDescent="0.3">
      <c r="A64" s="523">
        <v>60</v>
      </c>
      <c r="B64" s="1069"/>
      <c r="C64" s="581" t="s">
        <v>1173</v>
      </c>
      <c r="D64" s="266" t="s">
        <v>1172</v>
      </c>
      <c r="E64" s="266" t="s">
        <v>1174</v>
      </c>
      <c r="F64" s="266" t="s">
        <v>250</v>
      </c>
      <c r="G64" s="292" t="s">
        <v>1175</v>
      </c>
      <c r="I64" s="76"/>
    </row>
    <row r="65" spans="1:9" s="75" customFormat="1" ht="54" x14ac:dyDescent="0.3">
      <c r="A65" s="579">
        <v>61</v>
      </c>
      <c r="B65" s="1069"/>
      <c r="C65" s="581" t="s">
        <v>319</v>
      </c>
      <c r="D65" s="266" t="s">
        <v>846</v>
      </c>
      <c r="E65" s="266" t="s">
        <v>1039</v>
      </c>
      <c r="F65" s="266" t="s">
        <v>412</v>
      </c>
      <c r="G65" s="292" t="s">
        <v>500</v>
      </c>
      <c r="I65" s="76"/>
    </row>
    <row r="66" spans="1:9" s="75" customFormat="1" ht="80.25" customHeight="1" thickBot="1" x14ac:dyDescent="0.35">
      <c r="A66" s="579">
        <v>62</v>
      </c>
      <c r="B66" s="1099"/>
      <c r="C66" s="586" t="s">
        <v>157</v>
      </c>
      <c r="D66" s="283" t="s">
        <v>1950</v>
      </c>
      <c r="E66" s="321" t="s">
        <v>1176</v>
      </c>
      <c r="F66" s="283" t="s">
        <v>246</v>
      </c>
      <c r="G66" s="299" t="s">
        <v>501</v>
      </c>
      <c r="I66" s="76"/>
    </row>
    <row r="67" spans="1:9" ht="74.25" customHeight="1" thickBot="1" x14ac:dyDescent="0.35">
      <c r="A67" s="523">
        <v>63</v>
      </c>
      <c r="B67" s="1100" t="s">
        <v>320</v>
      </c>
      <c r="C67" s="585" t="s">
        <v>1177</v>
      </c>
      <c r="D67" s="289" t="s">
        <v>1178</v>
      </c>
      <c r="E67" s="289" t="s">
        <v>1179</v>
      </c>
      <c r="F67" s="289" t="s">
        <v>250</v>
      </c>
      <c r="G67" s="300" t="s">
        <v>1180</v>
      </c>
      <c r="I67" s="10"/>
    </row>
    <row r="68" spans="1:9" ht="36" x14ac:dyDescent="0.3">
      <c r="A68" s="526">
        <v>64</v>
      </c>
      <c r="B68" s="1069"/>
      <c r="C68" s="581" t="s">
        <v>243</v>
      </c>
      <c r="D68" s="266" t="s">
        <v>244</v>
      </c>
      <c r="E68" s="264" t="s">
        <v>245</v>
      </c>
      <c r="F68" s="266" t="s">
        <v>824</v>
      </c>
      <c r="G68" s="292" t="s">
        <v>502</v>
      </c>
      <c r="I68" s="10"/>
    </row>
    <row r="69" spans="1:9" ht="54" x14ac:dyDescent="0.3">
      <c r="A69" s="524">
        <v>65</v>
      </c>
      <c r="B69" s="1069"/>
      <c r="C69" s="581" t="s">
        <v>321</v>
      </c>
      <c r="D69" s="266" t="s">
        <v>2219</v>
      </c>
      <c r="E69" s="264" t="s">
        <v>322</v>
      </c>
      <c r="F69" s="266" t="s">
        <v>2258</v>
      </c>
      <c r="G69" s="292" t="s">
        <v>503</v>
      </c>
      <c r="I69" s="10"/>
    </row>
    <row r="70" spans="1:9" ht="38.25" customHeight="1" thickBot="1" x14ac:dyDescent="0.35">
      <c r="A70" s="527">
        <v>66</v>
      </c>
      <c r="B70" s="1069"/>
      <c r="C70" s="581" t="s">
        <v>381</v>
      </c>
      <c r="D70" s="266" t="s">
        <v>441</v>
      </c>
      <c r="E70" s="322" t="s">
        <v>382</v>
      </c>
      <c r="F70" s="266" t="s">
        <v>254</v>
      </c>
      <c r="G70" s="297" t="s">
        <v>504</v>
      </c>
      <c r="I70" s="10"/>
    </row>
    <row r="71" spans="1:9" ht="36" x14ac:dyDescent="0.3">
      <c r="A71" s="525">
        <v>67</v>
      </c>
      <c r="B71" s="1069"/>
      <c r="C71" s="581" t="s">
        <v>1371</v>
      </c>
      <c r="D71" s="266" t="s">
        <v>823</v>
      </c>
      <c r="E71" s="323" t="s">
        <v>382</v>
      </c>
      <c r="F71" s="266" t="s">
        <v>2259</v>
      </c>
      <c r="G71" s="297" t="s">
        <v>505</v>
      </c>
      <c r="I71" s="10"/>
    </row>
    <row r="72" spans="1:9" s="75" customFormat="1" ht="36.6" thickBot="1" x14ac:dyDescent="0.35">
      <c r="A72" s="523">
        <v>68</v>
      </c>
      <c r="B72" s="1069"/>
      <c r="C72" s="581" t="s">
        <v>1181</v>
      </c>
      <c r="D72" s="266" t="s">
        <v>1183</v>
      </c>
      <c r="E72" s="324" t="s">
        <v>1182</v>
      </c>
      <c r="F72" s="266" t="s">
        <v>250</v>
      </c>
      <c r="G72" s="297" t="s">
        <v>1184</v>
      </c>
      <c r="I72" s="76"/>
    </row>
    <row r="73" spans="1:9" s="75" customFormat="1" ht="54" x14ac:dyDescent="0.3">
      <c r="A73" s="526">
        <v>69</v>
      </c>
      <c r="B73" s="1069"/>
      <c r="C73" s="581" t="s">
        <v>1185</v>
      </c>
      <c r="D73" s="266" t="s">
        <v>1188</v>
      </c>
      <c r="E73" s="324" t="s">
        <v>1186</v>
      </c>
      <c r="F73" s="266" t="s">
        <v>254</v>
      </c>
      <c r="G73" s="297" t="s">
        <v>1187</v>
      </c>
      <c r="I73" s="76"/>
    </row>
    <row r="74" spans="1:9" s="75" customFormat="1" ht="36" x14ac:dyDescent="0.3">
      <c r="A74" s="579">
        <v>70</v>
      </c>
      <c r="B74" s="1101"/>
      <c r="C74" s="580" t="s">
        <v>2221</v>
      </c>
      <c r="D74" s="580" t="s">
        <v>2220</v>
      </c>
      <c r="E74" s="593" t="s">
        <v>2222</v>
      </c>
      <c r="F74" s="580" t="s">
        <v>254</v>
      </c>
      <c r="G74" s="316" t="s">
        <v>2223</v>
      </c>
      <c r="I74" s="76"/>
    </row>
    <row r="75" spans="1:9" s="75" customFormat="1" ht="54" x14ac:dyDescent="0.3">
      <c r="A75" s="579">
        <v>71</v>
      </c>
      <c r="B75" s="1101"/>
      <c r="C75" s="580" t="s">
        <v>2227</v>
      </c>
      <c r="D75" s="580" t="s">
        <v>2228</v>
      </c>
      <c r="E75" s="593" t="s">
        <v>2229</v>
      </c>
      <c r="F75" s="580" t="s">
        <v>280</v>
      </c>
      <c r="G75" s="316" t="s">
        <v>2230</v>
      </c>
      <c r="I75" s="76"/>
    </row>
    <row r="76" spans="1:9" s="75" customFormat="1" ht="36" x14ac:dyDescent="0.3">
      <c r="A76" s="579">
        <v>72</v>
      </c>
      <c r="B76" s="1101"/>
      <c r="C76" s="580" t="s">
        <v>2224</v>
      </c>
      <c r="D76" s="580" t="s">
        <v>2225</v>
      </c>
      <c r="E76" s="593"/>
      <c r="F76" s="580" t="s">
        <v>248</v>
      </c>
      <c r="G76" s="316" t="s">
        <v>2226</v>
      </c>
      <c r="I76" s="76"/>
    </row>
    <row r="77" spans="1:9" ht="58.5" customHeight="1" thickBot="1" x14ac:dyDescent="0.4">
      <c r="A77" s="524">
        <v>73</v>
      </c>
      <c r="B77" s="1099"/>
      <c r="C77" s="586" t="s">
        <v>323</v>
      </c>
      <c r="D77" s="282" t="s">
        <v>866</v>
      </c>
      <c r="E77" s="325" t="s">
        <v>324</v>
      </c>
      <c r="F77" s="283" t="s">
        <v>255</v>
      </c>
      <c r="G77" s="308" t="s">
        <v>506</v>
      </c>
      <c r="I77" s="18"/>
    </row>
    <row r="78" spans="1:9" ht="42" customHeight="1" thickBot="1" x14ac:dyDescent="0.4">
      <c r="A78" s="527">
        <v>74</v>
      </c>
      <c r="B78" s="233" t="s">
        <v>204</v>
      </c>
      <c r="C78" s="326" t="s">
        <v>216</v>
      </c>
      <c r="D78" s="327" t="s">
        <v>187</v>
      </c>
      <c r="E78" s="327" t="s">
        <v>436</v>
      </c>
      <c r="F78" s="327" t="s">
        <v>254</v>
      </c>
      <c r="G78" s="328" t="s">
        <v>1372</v>
      </c>
      <c r="I78" s="18"/>
    </row>
    <row r="79" spans="1:9" ht="42" customHeight="1" thickBot="1" x14ac:dyDescent="0.35">
      <c r="A79" s="526">
        <v>75</v>
      </c>
      <c r="B79" s="584" t="s">
        <v>205</v>
      </c>
      <c r="C79" s="329" t="s">
        <v>1058</v>
      </c>
      <c r="D79" s="329" t="s">
        <v>1060</v>
      </c>
      <c r="E79" s="329" t="s">
        <v>1059</v>
      </c>
      <c r="F79" s="283" t="s">
        <v>412</v>
      </c>
      <c r="G79" s="330" t="s">
        <v>1189</v>
      </c>
      <c r="I79" s="10"/>
    </row>
    <row r="80" spans="1:9" ht="43.5" customHeight="1" thickBot="1" x14ac:dyDescent="0.35">
      <c r="A80" s="524">
        <v>76</v>
      </c>
      <c r="B80" s="233" t="s">
        <v>206</v>
      </c>
      <c r="C80" s="327" t="s">
        <v>188</v>
      </c>
      <c r="D80" s="327" t="s">
        <v>189</v>
      </c>
      <c r="E80" s="327" t="s">
        <v>325</v>
      </c>
      <c r="F80" s="327" t="s">
        <v>802</v>
      </c>
      <c r="G80" s="328" t="s">
        <v>507</v>
      </c>
      <c r="I80" s="10"/>
    </row>
    <row r="81" spans="1:9" s="75" customFormat="1" ht="43.5" customHeight="1" x14ac:dyDescent="0.3">
      <c r="A81" s="579">
        <v>77</v>
      </c>
      <c r="B81" s="583" t="s">
        <v>207</v>
      </c>
      <c r="C81" s="319" t="s">
        <v>2216</v>
      </c>
      <c r="D81" s="581" t="s">
        <v>1957</v>
      </c>
      <c r="E81" s="581" t="s">
        <v>2231</v>
      </c>
      <c r="F81" s="581" t="s">
        <v>2257</v>
      </c>
      <c r="G81" s="587" t="s">
        <v>2218</v>
      </c>
      <c r="I81" s="76"/>
    </row>
    <row r="82" spans="1:9" s="75" customFormat="1" ht="43.5" customHeight="1" x14ac:dyDescent="0.3">
      <c r="A82" s="579">
        <v>78</v>
      </c>
      <c r="B82" s="583"/>
      <c r="C82" s="319" t="s">
        <v>220</v>
      </c>
      <c r="D82" s="581" t="s">
        <v>1293</v>
      </c>
      <c r="E82" s="588" t="s">
        <v>2232</v>
      </c>
      <c r="F82" s="581" t="s">
        <v>254</v>
      </c>
      <c r="G82" s="587" t="s">
        <v>2234</v>
      </c>
      <c r="I82" s="76"/>
    </row>
    <row r="83" spans="1:9" ht="36.6" thickBot="1" x14ac:dyDescent="0.35">
      <c r="A83" s="527">
        <v>79</v>
      </c>
      <c r="B83" s="236"/>
      <c r="C83" s="319" t="s">
        <v>2233</v>
      </c>
      <c r="D83" s="581" t="s">
        <v>2235</v>
      </c>
      <c r="E83" s="588" t="s">
        <v>2236</v>
      </c>
      <c r="F83" s="581" t="s">
        <v>280</v>
      </c>
      <c r="G83" s="587" t="s">
        <v>2237</v>
      </c>
      <c r="I83" s="10"/>
    </row>
    <row r="84" spans="1:9" ht="36" x14ac:dyDescent="0.35">
      <c r="A84" s="525">
        <v>80</v>
      </c>
      <c r="B84" s="1103" t="s">
        <v>208</v>
      </c>
      <c r="C84" s="289" t="s">
        <v>1572</v>
      </c>
      <c r="D84" s="253" t="s">
        <v>2241</v>
      </c>
      <c r="E84" s="331" t="s">
        <v>1573</v>
      </c>
      <c r="F84" s="289" t="s">
        <v>264</v>
      </c>
      <c r="G84" s="332" t="s">
        <v>1574</v>
      </c>
      <c r="I84" s="18"/>
    </row>
    <row r="85" spans="1:9" ht="36.6" thickBot="1" x14ac:dyDescent="0.4">
      <c r="A85" s="523">
        <v>81</v>
      </c>
      <c r="B85" s="1104"/>
      <c r="C85" s="266" t="s">
        <v>818</v>
      </c>
      <c r="D85" s="266" t="s">
        <v>819</v>
      </c>
      <c r="E85" s="323" t="s">
        <v>1019</v>
      </c>
      <c r="F85" s="266" t="s">
        <v>246</v>
      </c>
      <c r="G85" s="292" t="s">
        <v>1020</v>
      </c>
      <c r="I85" s="18"/>
    </row>
    <row r="86" spans="1:9" ht="36" x14ac:dyDescent="0.35">
      <c r="A86" s="526">
        <v>82</v>
      </c>
      <c r="B86" s="1104"/>
      <c r="C86" s="266" t="s">
        <v>2238</v>
      </c>
      <c r="D86" s="266" t="s">
        <v>2239</v>
      </c>
      <c r="E86" s="266" t="s">
        <v>326</v>
      </c>
      <c r="F86" s="266" t="s">
        <v>250</v>
      </c>
      <c r="G86" s="292" t="s">
        <v>2240</v>
      </c>
      <c r="I86" s="18"/>
    </row>
    <row r="87" spans="1:9" s="75" customFormat="1" ht="36" x14ac:dyDescent="0.35">
      <c r="A87" s="579">
        <v>83</v>
      </c>
      <c r="B87" s="1105"/>
      <c r="C87" s="580" t="s">
        <v>2243</v>
      </c>
      <c r="D87" s="580" t="s">
        <v>2244</v>
      </c>
      <c r="E87" s="594" t="s">
        <v>2245</v>
      </c>
      <c r="F87" s="580" t="s">
        <v>280</v>
      </c>
      <c r="G87" s="589" t="s">
        <v>2246</v>
      </c>
      <c r="I87" s="18"/>
    </row>
    <row r="88" spans="1:9" ht="36.6" thickBot="1" x14ac:dyDescent="0.4">
      <c r="A88" s="524">
        <v>84</v>
      </c>
      <c r="B88" s="1106"/>
      <c r="C88" s="283" t="s">
        <v>1195</v>
      </c>
      <c r="D88" s="283" t="s">
        <v>2242</v>
      </c>
      <c r="E88" s="325" t="s">
        <v>327</v>
      </c>
      <c r="F88" s="283" t="s">
        <v>250</v>
      </c>
      <c r="G88" s="299" t="s">
        <v>1373</v>
      </c>
      <c r="I88" s="18"/>
    </row>
    <row r="89" spans="1:9" ht="36.6" thickBot="1" x14ac:dyDescent="0.4">
      <c r="A89" s="527">
        <v>85</v>
      </c>
      <c r="B89" s="1100" t="s">
        <v>209</v>
      </c>
      <c r="C89" s="590" t="s">
        <v>1575</v>
      </c>
      <c r="D89" s="289" t="s">
        <v>1588</v>
      </c>
      <c r="E89" s="333" t="s">
        <v>941</v>
      </c>
      <c r="F89" s="289" t="s">
        <v>250</v>
      </c>
      <c r="G89" s="295" t="s">
        <v>1576</v>
      </c>
      <c r="I89" s="18"/>
    </row>
    <row r="90" spans="1:9" ht="39.75" customHeight="1" x14ac:dyDescent="0.35">
      <c r="A90" s="525">
        <v>86</v>
      </c>
      <c r="B90" s="1069"/>
      <c r="C90" s="581" t="s">
        <v>328</v>
      </c>
      <c r="D90" s="266" t="s">
        <v>329</v>
      </c>
      <c r="E90" s="266" t="s">
        <v>936</v>
      </c>
      <c r="F90" s="266" t="s">
        <v>412</v>
      </c>
      <c r="G90" s="292" t="s">
        <v>1406</v>
      </c>
      <c r="I90" s="18"/>
    </row>
    <row r="91" spans="1:9" ht="54.6" thickBot="1" x14ac:dyDescent="0.4">
      <c r="A91" s="523">
        <v>87</v>
      </c>
      <c r="B91" s="1069"/>
      <c r="C91" s="581" t="s">
        <v>330</v>
      </c>
      <c r="D91" s="266" t="s">
        <v>331</v>
      </c>
      <c r="E91" s="266" t="s">
        <v>937</v>
      </c>
      <c r="F91" s="266" t="s">
        <v>412</v>
      </c>
      <c r="G91" s="292" t="s">
        <v>1407</v>
      </c>
      <c r="I91" s="18"/>
    </row>
    <row r="92" spans="1:9" ht="36" x14ac:dyDescent="0.35">
      <c r="A92" s="526">
        <v>88</v>
      </c>
      <c r="B92" s="1069"/>
      <c r="C92" s="581" t="s">
        <v>332</v>
      </c>
      <c r="D92" s="266" t="s">
        <v>333</v>
      </c>
      <c r="E92" s="266" t="s">
        <v>938</v>
      </c>
      <c r="F92" s="266" t="s">
        <v>412</v>
      </c>
      <c r="G92" s="297" t="s">
        <v>1408</v>
      </c>
      <c r="I92" s="18"/>
    </row>
    <row r="93" spans="1:9" ht="36" x14ac:dyDescent="0.35">
      <c r="A93" s="524">
        <v>89</v>
      </c>
      <c r="B93" s="1069"/>
      <c r="C93" s="581" t="s">
        <v>334</v>
      </c>
      <c r="D93" s="266" t="s">
        <v>335</v>
      </c>
      <c r="E93" s="266" t="s">
        <v>1040</v>
      </c>
      <c r="F93" s="266" t="s">
        <v>279</v>
      </c>
      <c r="G93" s="297" t="s">
        <v>1409</v>
      </c>
      <c r="I93" s="18"/>
    </row>
    <row r="94" spans="1:9" ht="36.6" thickBot="1" x14ac:dyDescent="0.4">
      <c r="A94" s="527">
        <v>90</v>
      </c>
      <c r="B94" s="1069"/>
      <c r="C94" s="591" t="s">
        <v>383</v>
      </c>
      <c r="D94" s="266" t="s">
        <v>336</v>
      </c>
      <c r="E94" s="334" t="s">
        <v>1041</v>
      </c>
      <c r="F94" s="266" t="s">
        <v>255</v>
      </c>
      <c r="G94" s="297" t="s">
        <v>1410</v>
      </c>
      <c r="I94" s="18"/>
    </row>
    <row r="95" spans="1:9" ht="36" x14ac:dyDescent="0.35">
      <c r="A95" s="525">
        <v>91</v>
      </c>
      <c r="B95" s="1069"/>
      <c r="C95" s="591" t="s">
        <v>384</v>
      </c>
      <c r="D95" s="265" t="s">
        <v>385</v>
      </c>
      <c r="E95" s="266" t="s">
        <v>1042</v>
      </c>
      <c r="F95" s="266" t="s">
        <v>254</v>
      </c>
      <c r="G95" s="297" t="s">
        <v>1411</v>
      </c>
      <c r="I95" s="18"/>
    </row>
    <row r="96" spans="1:9" ht="36" x14ac:dyDescent="0.35">
      <c r="A96" s="523">
        <v>92</v>
      </c>
      <c r="B96" s="1069"/>
      <c r="C96" s="581" t="s">
        <v>337</v>
      </c>
      <c r="D96" s="266" t="s">
        <v>338</v>
      </c>
      <c r="E96" s="266" t="s">
        <v>1043</v>
      </c>
      <c r="F96" s="266" t="s">
        <v>279</v>
      </c>
      <c r="G96" s="292" t="s">
        <v>1412</v>
      </c>
      <c r="I96" s="18"/>
    </row>
    <row r="97" spans="1:9" s="75" customFormat="1" ht="54" x14ac:dyDescent="0.35">
      <c r="A97" s="582">
        <v>93</v>
      </c>
      <c r="B97" s="1101"/>
      <c r="C97" s="580" t="s">
        <v>2247</v>
      </c>
      <c r="D97" s="580" t="s">
        <v>2248</v>
      </c>
      <c r="E97" s="594" t="s">
        <v>2249</v>
      </c>
      <c r="F97" s="580" t="s">
        <v>264</v>
      </c>
      <c r="G97" s="589" t="s">
        <v>2250</v>
      </c>
      <c r="I97" s="18"/>
    </row>
    <row r="98" spans="1:9" s="75" customFormat="1" ht="36.6" thickBot="1" x14ac:dyDescent="0.4">
      <c r="A98" s="582">
        <v>94</v>
      </c>
      <c r="B98" s="1101"/>
      <c r="C98" s="580" t="s">
        <v>2251</v>
      </c>
      <c r="D98" s="580" t="s">
        <v>2252</v>
      </c>
      <c r="E98" s="594" t="s">
        <v>2253</v>
      </c>
      <c r="F98" s="580" t="s">
        <v>264</v>
      </c>
      <c r="G98" s="589" t="s">
        <v>1413</v>
      </c>
      <c r="I98" s="18"/>
    </row>
    <row r="99" spans="1:9" ht="36.6" thickBot="1" x14ac:dyDescent="0.4">
      <c r="A99" s="526">
        <v>95</v>
      </c>
      <c r="B99" s="1099"/>
      <c r="C99" s="306" t="s">
        <v>339</v>
      </c>
      <c r="D99" s="306" t="s">
        <v>1044</v>
      </c>
      <c r="E99" s="293" t="s">
        <v>1045</v>
      </c>
      <c r="F99" s="283" t="s">
        <v>246</v>
      </c>
      <c r="G99" s="308" t="s">
        <v>1409</v>
      </c>
      <c r="I99" s="18"/>
    </row>
    <row r="100" spans="1:9" ht="36" x14ac:dyDescent="0.3">
      <c r="A100" s="524">
        <v>96</v>
      </c>
      <c r="B100" s="1107" t="s">
        <v>210</v>
      </c>
      <c r="C100" s="585" t="s">
        <v>340</v>
      </c>
      <c r="D100" s="289" t="s">
        <v>1190</v>
      </c>
      <c r="E100" s="289" t="s">
        <v>341</v>
      </c>
      <c r="F100" s="289" t="s">
        <v>2260</v>
      </c>
      <c r="G100" s="300" t="s">
        <v>1370</v>
      </c>
      <c r="I100" s="43"/>
    </row>
    <row r="101" spans="1:9" ht="36.6" thickBot="1" x14ac:dyDescent="0.35">
      <c r="A101" s="527">
        <v>97</v>
      </c>
      <c r="B101" s="1098"/>
      <c r="C101" s="581" t="s">
        <v>342</v>
      </c>
      <c r="D101" s="266" t="s">
        <v>343</v>
      </c>
      <c r="E101" s="266" t="s">
        <v>1116</v>
      </c>
      <c r="F101" s="266" t="s">
        <v>255</v>
      </c>
      <c r="G101" s="292" t="s">
        <v>1374</v>
      </c>
      <c r="I101" s="45"/>
    </row>
    <row r="102" spans="1:9" ht="36" x14ac:dyDescent="0.3">
      <c r="A102" s="525">
        <v>98</v>
      </c>
      <c r="B102" s="1098"/>
      <c r="C102" s="581" t="s">
        <v>344</v>
      </c>
      <c r="D102" s="266" t="s">
        <v>1964</v>
      </c>
      <c r="E102" s="266" t="s">
        <v>1117</v>
      </c>
      <c r="F102" s="266" t="s">
        <v>824</v>
      </c>
      <c r="G102" s="292" t="s">
        <v>1577</v>
      </c>
      <c r="I102" s="42"/>
    </row>
    <row r="103" spans="1:9" ht="36.6" thickBot="1" x14ac:dyDescent="0.35">
      <c r="A103" s="523">
        <v>99</v>
      </c>
      <c r="B103" s="1098"/>
      <c r="C103" s="581" t="s">
        <v>345</v>
      </c>
      <c r="D103" s="266" t="s">
        <v>346</v>
      </c>
      <c r="E103" s="266" t="s">
        <v>1118</v>
      </c>
      <c r="F103" s="266" t="s">
        <v>465</v>
      </c>
      <c r="G103" s="292" t="s">
        <v>508</v>
      </c>
      <c r="I103" s="42"/>
    </row>
    <row r="104" spans="1:9" ht="36" x14ac:dyDescent="0.3">
      <c r="A104" s="526">
        <v>100</v>
      </c>
      <c r="B104" s="1098"/>
      <c r="C104" s="581" t="s">
        <v>347</v>
      </c>
      <c r="D104" s="266" t="s">
        <v>348</v>
      </c>
      <c r="E104" s="266" t="s">
        <v>1119</v>
      </c>
      <c r="F104" s="266" t="s">
        <v>255</v>
      </c>
      <c r="G104" s="292" t="s">
        <v>509</v>
      </c>
      <c r="I104" s="42"/>
    </row>
    <row r="105" spans="1:9" ht="36" x14ac:dyDescent="0.3">
      <c r="A105" s="524">
        <v>101</v>
      </c>
      <c r="B105" s="1098"/>
      <c r="C105" s="581" t="s">
        <v>349</v>
      </c>
      <c r="D105" s="266" t="s">
        <v>350</v>
      </c>
      <c r="E105" s="266" t="s">
        <v>1120</v>
      </c>
      <c r="F105" s="266" t="s">
        <v>802</v>
      </c>
      <c r="G105" s="292" t="s">
        <v>510</v>
      </c>
      <c r="I105" s="42"/>
    </row>
    <row r="106" spans="1:9" ht="36.6" thickBot="1" x14ac:dyDescent="0.35">
      <c r="A106" s="527">
        <v>102</v>
      </c>
      <c r="B106" s="1098"/>
      <c r="C106" s="581" t="s">
        <v>351</v>
      </c>
      <c r="D106" s="266" t="s">
        <v>352</v>
      </c>
      <c r="E106" s="268" t="s">
        <v>1405</v>
      </c>
      <c r="F106" s="266" t="s">
        <v>824</v>
      </c>
      <c r="G106" s="292" t="s">
        <v>511</v>
      </c>
      <c r="I106" s="42"/>
    </row>
    <row r="107" spans="1:9" ht="36" x14ac:dyDescent="0.3">
      <c r="A107" s="525">
        <v>103</v>
      </c>
      <c r="B107" s="1098"/>
      <c r="C107" s="581" t="s">
        <v>353</v>
      </c>
      <c r="D107" s="266" t="s">
        <v>354</v>
      </c>
      <c r="E107" s="266" t="s">
        <v>1121</v>
      </c>
      <c r="F107" s="266" t="s">
        <v>255</v>
      </c>
      <c r="G107" s="292" t="s">
        <v>521</v>
      </c>
      <c r="I107" s="42"/>
    </row>
    <row r="108" spans="1:9" s="75" customFormat="1" ht="36.6" thickBot="1" x14ac:dyDescent="0.35">
      <c r="A108" s="523">
        <v>104</v>
      </c>
      <c r="B108" s="1098"/>
      <c r="C108" s="581" t="s">
        <v>1191</v>
      </c>
      <c r="D108" s="266" t="s">
        <v>1194</v>
      </c>
      <c r="E108" s="268" t="s">
        <v>1192</v>
      </c>
      <c r="F108" s="266" t="s">
        <v>250</v>
      </c>
      <c r="G108" s="292" t="s">
        <v>1193</v>
      </c>
      <c r="I108" s="42"/>
    </row>
    <row r="109" spans="1:9" ht="54.6" thickBot="1" x14ac:dyDescent="0.35">
      <c r="A109" s="526">
        <v>105</v>
      </c>
      <c r="B109" s="1108"/>
      <c r="C109" s="586" t="s">
        <v>839</v>
      </c>
      <c r="D109" s="283" t="s">
        <v>842</v>
      </c>
      <c r="E109" s="283" t="s">
        <v>1122</v>
      </c>
      <c r="F109" s="283" t="s">
        <v>254</v>
      </c>
      <c r="G109" s="299" t="s">
        <v>840</v>
      </c>
      <c r="I109" s="42"/>
    </row>
    <row r="110" spans="1:9" ht="36" x14ac:dyDescent="0.35">
      <c r="A110" s="524">
        <v>106</v>
      </c>
      <c r="B110" s="1100" t="s">
        <v>355</v>
      </c>
      <c r="C110" s="585" t="s">
        <v>186</v>
      </c>
      <c r="D110" s="289" t="s">
        <v>829</v>
      </c>
      <c r="E110" s="289" t="s">
        <v>386</v>
      </c>
      <c r="F110" s="289" t="s">
        <v>279</v>
      </c>
      <c r="G110" s="300" t="s">
        <v>1375</v>
      </c>
      <c r="I110" s="18"/>
    </row>
    <row r="111" spans="1:9" ht="59.25" customHeight="1" thickBot="1" x14ac:dyDescent="0.4">
      <c r="A111" s="527">
        <v>107</v>
      </c>
      <c r="B111" s="1069"/>
      <c r="C111" s="581" t="s">
        <v>315</v>
      </c>
      <c r="D111" s="266" t="s">
        <v>1589</v>
      </c>
      <c r="E111" s="266" t="s">
        <v>1123</v>
      </c>
      <c r="F111" s="266" t="s">
        <v>279</v>
      </c>
      <c r="G111" s="292" t="s">
        <v>830</v>
      </c>
      <c r="I111" s="18"/>
    </row>
    <row r="112" spans="1:9" ht="54" x14ac:dyDescent="0.35">
      <c r="A112" s="525">
        <v>108</v>
      </c>
      <c r="B112" s="1069"/>
      <c r="C112" s="581" t="s">
        <v>831</v>
      </c>
      <c r="D112" s="266" t="s">
        <v>832</v>
      </c>
      <c r="E112" s="266" t="s">
        <v>1124</v>
      </c>
      <c r="F112" s="266" t="s">
        <v>255</v>
      </c>
      <c r="G112" s="292" t="s">
        <v>1376</v>
      </c>
      <c r="I112" s="18"/>
    </row>
    <row r="113" spans="1:9" ht="63" customHeight="1" thickBot="1" x14ac:dyDescent="0.4">
      <c r="A113" s="523">
        <v>109</v>
      </c>
      <c r="B113" s="1069"/>
      <c r="C113" s="591" t="s">
        <v>316</v>
      </c>
      <c r="D113" s="320" t="s">
        <v>1949</v>
      </c>
      <c r="E113" s="266" t="s">
        <v>845</v>
      </c>
      <c r="F113" s="266" t="s">
        <v>291</v>
      </c>
      <c r="G113" s="292" t="s">
        <v>1378</v>
      </c>
      <c r="I113" s="18"/>
    </row>
    <row r="114" spans="1:9" ht="64.5" customHeight="1" x14ac:dyDescent="0.35">
      <c r="A114" s="526">
        <v>110</v>
      </c>
      <c r="B114" s="1069"/>
      <c r="C114" s="581" t="s">
        <v>317</v>
      </c>
      <c r="D114" s="266" t="s">
        <v>446</v>
      </c>
      <c r="E114" s="266" t="s">
        <v>318</v>
      </c>
      <c r="F114" s="266" t="s">
        <v>291</v>
      </c>
      <c r="G114" s="292" t="s">
        <v>1377</v>
      </c>
      <c r="I114" s="18"/>
    </row>
    <row r="115" spans="1:9" s="75" customFormat="1" ht="64.5" customHeight="1" x14ac:dyDescent="0.35">
      <c r="A115" s="579">
        <v>111</v>
      </c>
      <c r="B115" s="1101"/>
      <c r="C115" s="319" t="s">
        <v>2216</v>
      </c>
      <c r="D115" s="581" t="s">
        <v>1957</v>
      </c>
      <c r="E115" s="581" t="s">
        <v>2231</v>
      </c>
      <c r="F115" s="581" t="s">
        <v>2257</v>
      </c>
      <c r="G115" s="587" t="s">
        <v>2218</v>
      </c>
      <c r="I115" s="18"/>
    </row>
    <row r="116" spans="1:9" ht="56.25" customHeight="1" thickBot="1" x14ac:dyDescent="0.4">
      <c r="A116" s="524">
        <v>112</v>
      </c>
      <c r="B116" s="1099"/>
      <c r="C116" s="586" t="s">
        <v>340</v>
      </c>
      <c r="D116" s="283" t="s">
        <v>1190</v>
      </c>
      <c r="E116" s="283" t="s">
        <v>341</v>
      </c>
      <c r="F116" s="283" t="s">
        <v>2260</v>
      </c>
      <c r="G116" s="299" t="s">
        <v>1370</v>
      </c>
      <c r="I116" s="18"/>
    </row>
    <row r="117" spans="1:9" ht="54.6" thickBot="1" x14ac:dyDescent="0.35">
      <c r="A117" s="527">
        <v>113</v>
      </c>
      <c r="B117" s="1100" t="s">
        <v>356</v>
      </c>
      <c r="C117" s="289" t="s">
        <v>357</v>
      </c>
      <c r="D117" s="289" t="s">
        <v>466</v>
      </c>
      <c r="E117" s="289" t="s">
        <v>358</v>
      </c>
      <c r="F117" s="289" t="s">
        <v>802</v>
      </c>
      <c r="G117" s="300" t="s">
        <v>512</v>
      </c>
    </row>
    <row r="118" spans="1:9" ht="54.6" thickBot="1" x14ac:dyDescent="0.35">
      <c r="A118" s="525">
        <v>114</v>
      </c>
      <c r="B118" s="1099"/>
      <c r="C118" s="283" t="s">
        <v>359</v>
      </c>
      <c r="D118" s="283" t="s">
        <v>1953</v>
      </c>
      <c r="E118" s="283" t="s">
        <v>360</v>
      </c>
      <c r="F118" s="283" t="s">
        <v>279</v>
      </c>
      <c r="G118" s="299" t="s">
        <v>513</v>
      </c>
    </row>
    <row r="119" spans="1:9" ht="54.6" thickBot="1" x14ac:dyDescent="0.35">
      <c r="A119" s="523">
        <v>115</v>
      </c>
      <c r="B119" s="1100" t="s">
        <v>361</v>
      </c>
      <c r="C119" s="289" t="s">
        <v>362</v>
      </c>
      <c r="D119" s="289" t="s">
        <v>1954</v>
      </c>
      <c r="E119" s="289" t="s">
        <v>1089</v>
      </c>
      <c r="F119" s="289" t="s">
        <v>279</v>
      </c>
      <c r="G119" s="300" t="s">
        <v>1126</v>
      </c>
    </row>
    <row r="120" spans="1:9" ht="54.6" thickBot="1" x14ac:dyDescent="0.35">
      <c r="A120" s="526">
        <v>116</v>
      </c>
      <c r="B120" s="1099"/>
      <c r="C120" s="283" t="s">
        <v>363</v>
      </c>
      <c r="D120" s="283" t="s">
        <v>1963</v>
      </c>
      <c r="E120" s="283" t="s">
        <v>1090</v>
      </c>
      <c r="F120" s="283" t="s">
        <v>279</v>
      </c>
      <c r="G120" s="299" t="s">
        <v>1127</v>
      </c>
    </row>
    <row r="121" spans="1:9" ht="81" customHeight="1" x14ac:dyDescent="0.3">
      <c r="A121" s="524">
        <v>117</v>
      </c>
      <c r="B121" s="1100" t="s">
        <v>463</v>
      </c>
      <c r="C121" s="289" t="s">
        <v>1578</v>
      </c>
      <c r="D121" s="289" t="s">
        <v>1958</v>
      </c>
      <c r="E121" s="311" t="s">
        <v>1580</v>
      </c>
      <c r="F121" s="289" t="s">
        <v>280</v>
      </c>
      <c r="G121" s="300" t="s">
        <v>1583</v>
      </c>
    </row>
    <row r="122" spans="1:9" ht="76.5" customHeight="1" thickBot="1" x14ac:dyDescent="0.35">
      <c r="A122" s="527">
        <v>118</v>
      </c>
      <c r="B122" s="1099"/>
      <c r="C122" s="335" t="s">
        <v>1579</v>
      </c>
      <c r="D122" s="282" t="s">
        <v>1959</v>
      </c>
      <c r="E122" s="336" t="s">
        <v>1584</v>
      </c>
      <c r="F122" s="192" t="s">
        <v>280</v>
      </c>
      <c r="G122" s="299" t="s">
        <v>1585</v>
      </c>
    </row>
    <row r="123" spans="1:9" ht="72.599999999999994" thickBot="1" x14ac:dyDescent="0.35">
      <c r="A123" s="114" t="s">
        <v>213</v>
      </c>
      <c r="B123" s="1019" t="s">
        <v>1918</v>
      </c>
      <c r="C123" s="108"/>
      <c r="D123" s="108"/>
      <c r="E123" s="108"/>
      <c r="F123" s="108"/>
      <c r="G123" s="115"/>
    </row>
    <row r="124" spans="1:9" ht="18" x14ac:dyDescent="0.3">
      <c r="A124" s="39"/>
      <c r="B124" s="1102"/>
      <c r="C124" s="1102"/>
      <c r="D124" s="1102"/>
      <c r="E124" s="1102"/>
      <c r="F124" s="1102"/>
      <c r="G124" s="1102"/>
    </row>
    <row r="125" spans="1:9" ht="18" x14ac:dyDescent="0.3">
      <c r="A125" s="65"/>
      <c r="B125" s="74"/>
      <c r="C125" s="74"/>
      <c r="D125" s="74"/>
      <c r="E125" s="74"/>
      <c r="F125" s="74"/>
      <c r="G125" s="74"/>
    </row>
    <row r="126" spans="1:9" ht="23.25" customHeight="1" x14ac:dyDescent="0.3">
      <c r="A126" s="36"/>
      <c r="B126" s="1102" t="s">
        <v>1965</v>
      </c>
      <c r="C126" s="1102"/>
      <c r="D126" s="1102"/>
      <c r="E126" s="1102"/>
      <c r="F126" s="1102"/>
      <c r="G126" s="1102"/>
    </row>
    <row r="127" spans="1:9" ht="26.25" customHeight="1" x14ac:dyDescent="0.3">
      <c r="A127" s="36"/>
      <c r="B127" s="1102" t="s">
        <v>514</v>
      </c>
      <c r="C127" s="1102"/>
      <c r="D127" s="1102"/>
      <c r="E127" s="1102"/>
      <c r="F127" s="1102"/>
      <c r="G127" s="1102"/>
    </row>
    <row r="128" spans="1:9" ht="38.25" customHeight="1" x14ac:dyDescent="0.3">
      <c r="A128" s="36"/>
      <c r="B128" s="1102" t="s">
        <v>868</v>
      </c>
      <c r="C128" s="1102"/>
      <c r="D128" s="1102"/>
      <c r="E128" s="1102"/>
      <c r="F128" s="1102"/>
      <c r="G128" s="1102"/>
    </row>
    <row r="129" spans="1:7" ht="18" x14ac:dyDescent="0.3">
      <c r="A129" s="36"/>
      <c r="B129" s="1102" t="s">
        <v>515</v>
      </c>
      <c r="C129" s="1102"/>
      <c r="D129" s="1102"/>
      <c r="E129" s="1102"/>
      <c r="F129" s="1102"/>
      <c r="G129" s="1102"/>
    </row>
    <row r="130" spans="1:7" ht="18" x14ac:dyDescent="0.3">
      <c r="A130" s="36"/>
      <c r="B130" s="1102" t="s">
        <v>520</v>
      </c>
      <c r="C130" s="1102"/>
      <c r="D130" s="1102"/>
      <c r="E130" s="1102"/>
      <c r="F130" s="1102"/>
      <c r="G130" s="1102"/>
    </row>
    <row r="131" spans="1:7" ht="18" x14ac:dyDescent="0.35">
      <c r="A131" s="36"/>
      <c r="B131" s="1109" t="s">
        <v>516</v>
      </c>
      <c r="C131" s="1109"/>
      <c r="D131" s="1109"/>
      <c r="E131" s="1109"/>
      <c r="F131" s="1109"/>
      <c r="G131" s="1109"/>
    </row>
    <row r="132" spans="1:7" ht="18" x14ac:dyDescent="0.3">
      <c r="A132" s="36"/>
      <c r="B132" s="1102" t="s">
        <v>517</v>
      </c>
      <c r="C132" s="1102"/>
      <c r="D132" s="1102"/>
      <c r="E132" s="1102"/>
      <c r="F132" s="1102"/>
      <c r="G132" s="1102"/>
    </row>
    <row r="133" spans="1:7" ht="18" x14ac:dyDescent="0.35">
      <c r="A133" s="36"/>
      <c r="B133" s="1109" t="s">
        <v>518</v>
      </c>
      <c r="C133" s="1109"/>
      <c r="D133" s="1109"/>
      <c r="E133" s="1109"/>
      <c r="F133" s="1109"/>
      <c r="G133" s="1109"/>
    </row>
    <row r="134" spans="1:7" ht="18" x14ac:dyDescent="0.3">
      <c r="A134" s="36"/>
      <c r="B134" s="1102" t="s">
        <v>519</v>
      </c>
      <c r="C134" s="1102"/>
      <c r="D134" s="1102"/>
      <c r="E134" s="1102"/>
      <c r="F134" s="1102"/>
      <c r="G134" s="1102"/>
    </row>
    <row r="135" spans="1:7" ht="18" x14ac:dyDescent="0.3">
      <c r="A135" s="39"/>
      <c r="B135" s="1102" t="s">
        <v>522</v>
      </c>
      <c r="C135" s="1102"/>
      <c r="D135" s="1102"/>
      <c r="E135" s="1102"/>
      <c r="F135" s="1102"/>
      <c r="G135" s="1102"/>
    </row>
    <row r="136" spans="1:7" ht="18.75" customHeight="1" x14ac:dyDescent="0.3">
      <c r="A136" s="39"/>
      <c r="B136" s="1102" t="s">
        <v>867</v>
      </c>
      <c r="C136" s="1102"/>
      <c r="D136" s="1102"/>
      <c r="E136" s="1102"/>
      <c r="F136" s="1102"/>
      <c r="G136" s="1102"/>
    </row>
    <row r="137" spans="1:7" ht="18.75" customHeight="1" x14ac:dyDescent="0.35">
      <c r="B137" s="18" t="s">
        <v>1128</v>
      </c>
      <c r="C137" s="1109" t="s">
        <v>1129</v>
      </c>
      <c r="D137" s="1109"/>
      <c r="E137" s="1109"/>
      <c r="F137" s="1109"/>
      <c r="G137" s="1109"/>
    </row>
    <row r="138" spans="1:7" s="75" customFormat="1" ht="18.75" customHeight="1" x14ac:dyDescent="0.35">
      <c r="B138" s="18" t="s">
        <v>1581</v>
      </c>
      <c r="C138" s="107" t="s">
        <v>1582</v>
      </c>
      <c r="D138" s="107"/>
      <c r="E138" s="107"/>
      <c r="F138" s="107"/>
      <c r="G138" s="107"/>
    </row>
    <row r="139" spans="1:7" s="75" customFormat="1" ht="18.75" customHeight="1" x14ac:dyDescent="0.35">
      <c r="B139" s="18"/>
      <c r="C139" s="198"/>
      <c r="D139" s="198"/>
      <c r="E139" s="198"/>
      <c r="F139" s="198"/>
      <c r="G139" s="198"/>
    </row>
    <row r="140" spans="1:7" ht="126" x14ac:dyDescent="0.3">
      <c r="A140" s="75"/>
      <c r="B140" s="823" t="s">
        <v>2795</v>
      </c>
      <c r="C140" s="731" t="s">
        <v>2794</v>
      </c>
      <c r="D140" s="775"/>
      <c r="E140" s="76"/>
      <c r="F140" s="76"/>
      <c r="G140" s="24"/>
    </row>
    <row r="141" spans="1:7" ht="15.6" x14ac:dyDescent="0.3">
      <c r="A141" s="75"/>
      <c r="B141" s="2" t="s">
        <v>32</v>
      </c>
      <c r="C141" s="775" t="s">
        <v>33</v>
      </c>
      <c r="D141" s="14"/>
      <c r="E141" s="76"/>
      <c r="F141" s="76"/>
      <c r="G141" s="775" t="s">
        <v>31</v>
      </c>
    </row>
    <row r="142" spans="1:7" ht="15.6" x14ac:dyDescent="0.3">
      <c r="A142" s="75"/>
      <c r="B142" s="2"/>
      <c r="C142" s="76"/>
      <c r="D142" s="14"/>
      <c r="E142" s="76"/>
      <c r="F142" s="76"/>
      <c r="G142" s="76"/>
    </row>
    <row r="143" spans="1:7" ht="74.25" customHeight="1" x14ac:dyDescent="0.3">
      <c r="A143" s="75"/>
      <c r="B143" s="53" t="s">
        <v>650</v>
      </c>
      <c r="C143" s="1096" t="s">
        <v>2793</v>
      </c>
      <c r="D143" s="1096"/>
      <c r="E143" s="731" t="s">
        <v>2792</v>
      </c>
      <c r="F143" s="76"/>
      <c r="G143" s="24"/>
    </row>
    <row r="144" spans="1:7" ht="15.6" x14ac:dyDescent="0.3">
      <c r="A144" s="75"/>
      <c r="B144" s="2" t="s">
        <v>35</v>
      </c>
      <c r="C144" s="775" t="s">
        <v>34</v>
      </c>
      <c r="D144" s="14"/>
      <c r="E144" s="775" t="s">
        <v>36</v>
      </c>
      <c r="F144" s="775"/>
      <c r="G144" s="775" t="s">
        <v>31</v>
      </c>
    </row>
    <row r="145" spans="1:7" ht="15.6" x14ac:dyDescent="0.3">
      <c r="A145" s="75"/>
      <c r="B145" s="2"/>
      <c r="C145" s="76"/>
      <c r="D145" s="14"/>
      <c r="E145" s="76"/>
      <c r="F145" s="76"/>
      <c r="G145" s="76"/>
    </row>
    <row r="146" spans="1:7" ht="15.6" x14ac:dyDescent="0.3">
      <c r="A146" s="75"/>
      <c r="B146" s="2"/>
      <c r="C146" s="204" t="s">
        <v>2791</v>
      </c>
      <c r="D146" s="14"/>
      <c r="E146" s="76"/>
      <c r="F146" s="76"/>
      <c r="G146" s="246">
        <v>44586</v>
      </c>
    </row>
    <row r="147" spans="1:7" ht="47.25" customHeight="1" x14ac:dyDescent="0.3">
      <c r="A147" s="75"/>
      <c r="B147" s="2" t="s">
        <v>38</v>
      </c>
      <c r="C147" s="790" t="s">
        <v>105</v>
      </c>
      <c r="D147" s="14"/>
      <c r="E147" s="76"/>
      <c r="F147" s="76"/>
      <c r="G147" s="20" t="s">
        <v>40</v>
      </c>
    </row>
    <row r="148" spans="1:7" x14ac:dyDescent="0.3">
      <c r="A148" s="75"/>
      <c r="B148" s="8"/>
      <c r="C148" s="9" t="s">
        <v>104</v>
      </c>
      <c r="D148" s="75"/>
      <c r="E148" s="6"/>
      <c r="F148" s="6"/>
      <c r="G148" s="6"/>
    </row>
    <row r="149" spans="1:7" ht="21" x14ac:dyDescent="0.4">
      <c r="B149" s="3"/>
      <c r="C149" s="1015" t="s">
        <v>3303</v>
      </c>
    </row>
  </sheetData>
  <mergeCells count="32">
    <mergeCell ref="B84:B88"/>
    <mergeCell ref="B100:B109"/>
    <mergeCell ref="C137:G137"/>
    <mergeCell ref="B130:G130"/>
    <mergeCell ref="B121:B122"/>
    <mergeCell ref="B128:G128"/>
    <mergeCell ref="B131:G131"/>
    <mergeCell ref="B132:G132"/>
    <mergeCell ref="B133:G133"/>
    <mergeCell ref="B134:G134"/>
    <mergeCell ref="B126:G126"/>
    <mergeCell ref="B89:B99"/>
    <mergeCell ref="B110:B116"/>
    <mergeCell ref="B117:B118"/>
    <mergeCell ref="B119:B120"/>
    <mergeCell ref="B124:G124"/>
    <mergeCell ref="C143:D143"/>
    <mergeCell ref="A2:G2"/>
    <mergeCell ref="B5:B7"/>
    <mergeCell ref="B21:B23"/>
    <mergeCell ref="B47:B49"/>
    <mergeCell ref="B67:B77"/>
    <mergeCell ref="B8:B13"/>
    <mergeCell ref="B37:B46"/>
    <mergeCell ref="B59:B66"/>
    <mergeCell ref="B14:B20"/>
    <mergeCell ref="B24:B36"/>
    <mergeCell ref="B136:G136"/>
    <mergeCell ref="B50:B58"/>
    <mergeCell ref="B135:G135"/>
    <mergeCell ref="B127:G127"/>
    <mergeCell ref="B129:G129"/>
  </mergeCells>
  <phoneticPr fontId="28" type="noConversion"/>
  <hyperlinks>
    <hyperlink ref="C149" r:id="rId1" xr:uid="{00000000-0004-0000-0400-000000000000}"/>
  </hyperlinks>
  <pageMargins left="1.1023622047244095" right="0.31496062992125984" top="0.78740157480314965" bottom="0" header="0.31496062992125984" footer="0.31496062992125984"/>
  <pageSetup paperSize="9" scale="60" fitToHeight="0" orientation="landscape" r:id="rId2"/>
  <rowBreaks count="9" manualBreakCount="9">
    <brk id="13" max="6" man="1"/>
    <brk id="24" max="6" man="1"/>
    <brk id="36" max="6" man="1"/>
    <brk id="49" max="6" man="1"/>
    <brk id="63" max="6" man="1"/>
    <brk id="77" max="6" man="1"/>
    <brk id="94" max="6" man="1"/>
    <brk id="112" max="6" man="1"/>
    <brk id="121" max="6" man="1"/>
  </rowBreaks>
  <ignoredErrors>
    <ignoredError sqref="E70:E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352"/>
  <sheetViews>
    <sheetView view="pageBreakPreview" zoomScale="85" zoomScaleNormal="85" zoomScaleSheetLayoutView="85" workbookViewId="0">
      <pane xSplit="7" ySplit="4" topLeftCell="H325" activePane="bottomRight" state="frozen"/>
      <selection activeCell="F27" sqref="F27:F31"/>
      <selection pane="topRight" activeCell="F27" sqref="F27:F31"/>
      <selection pane="bottomLeft" activeCell="F27" sqref="F27:F31"/>
      <selection pane="bottomRight" activeCell="D350" sqref="D350"/>
    </sheetView>
  </sheetViews>
  <sheetFormatPr defaultRowHeight="14.4" x14ac:dyDescent="0.3"/>
  <cols>
    <col min="1" max="1" width="7.33203125" customWidth="1"/>
    <col min="2" max="2" width="52.6640625" customWidth="1"/>
    <col min="3" max="3" width="23.33203125" customWidth="1"/>
    <col min="4" max="4" width="19.6640625" customWidth="1"/>
    <col min="5" max="5" width="25.33203125" customWidth="1"/>
    <col min="6" max="6" width="29.44140625" customWidth="1"/>
  </cols>
  <sheetData>
    <row r="1" spans="1:6" ht="15.6" x14ac:dyDescent="0.3">
      <c r="A1" s="1110" t="s">
        <v>1966</v>
      </c>
      <c r="B1" s="1110"/>
      <c r="C1" s="1110"/>
      <c r="D1" s="1110"/>
      <c r="E1" s="1110"/>
      <c r="F1" s="1110"/>
    </row>
    <row r="2" spans="1:6" ht="72" customHeight="1" x14ac:dyDescent="0.3">
      <c r="A2" s="1111" t="s">
        <v>695</v>
      </c>
      <c r="B2" s="1111"/>
      <c r="C2" s="1111"/>
      <c r="D2" s="1111"/>
      <c r="E2" s="1111"/>
      <c r="F2" s="1111"/>
    </row>
    <row r="3" spans="1:6" ht="17.399999999999999" x14ac:dyDescent="0.3">
      <c r="A3" s="1112" t="s">
        <v>671</v>
      </c>
      <c r="B3" s="1113"/>
      <c r="C3" s="1113"/>
      <c r="D3" s="1113"/>
      <c r="E3" s="1113"/>
      <c r="F3" s="1114"/>
    </row>
    <row r="4" spans="1:6" ht="144" x14ac:dyDescent="0.3">
      <c r="A4" s="544" t="s">
        <v>41</v>
      </c>
      <c r="B4" s="538" t="s">
        <v>634</v>
      </c>
      <c r="C4" s="544" t="s">
        <v>635</v>
      </c>
      <c r="D4" s="544" t="s">
        <v>1967</v>
      </c>
      <c r="E4" s="544" t="s">
        <v>1968</v>
      </c>
      <c r="F4" s="544" t="s">
        <v>636</v>
      </c>
    </row>
    <row r="5" spans="1:6" s="75" customFormat="1" ht="17.399999999999999" x14ac:dyDescent="0.3">
      <c r="A5" s="1118" t="s">
        <v>120</v>
      </c>
      <c r="B5" s="1119"/>
      <c r="C5" s="1119"/>
      <c r="D5" s="1119"/>
      <c r="E5" s="1119"/>
      <c r="F5" s="1120"/>
    </row>
    <row r="6" spans="1:6" s="75" customFormat="1" ht="18" x14ac:dyDescent="0.3">
      <c r="A6" s="226">
        <v>1</v>
      </c>
      <c r="B6" s="545" t="s">
        <v>1054</v>
      </c>
      <c r="C6" s="356">
        <f>SUM(C7:C41)</f>
        <v>1500</v>
      </c>
      <c r="D6" s="356">
        <f>SUM(D8:D41)</f>
        <v>0</v>
      </c>
      <c r="E6" s="356">
        <f>SUM(E8:E41)</f>
        <v>0</v>
      </c>
      <c r="F6" s="356">
        <f>SUM(F7:F41)</f>
        <v>3.3000000000000003</v>
      </c>
    </row>
    <row r="7" spans="1:6" s="75" customFormat="1" ht="36" x14ac:dyDescent="0.3">
      <c r="A7" s="570"/>
      <c r="B7" s="572" t="s">
        <v>1699</v>
      </c>
      <c r="C7" s="569"/>
      <c r="D7" s="569"/>
      <c r="E7" s="569"/>
      <c r="F7" s="569"/>
    </row>
    <row r="8" spans="1:6" s="75" customFormat="1" ht="18" x14ac:dyDescent="0.35">
      <c r="A8" s="1115"/>
      <c r="B8" s="537" t="s">
        <v>1969</v>
      </c>
      <c r="C8" s="339"/>
      <c r="D8" s="205"/>
      <c r="E8" s="205"/>
      <c r="F8" s="205">
        <v>0.5</v>
      </c>
    </row>
    <row r="9" spans="1:6" s="75" customFormat="1" ht="18" x14ac:dyDescent="0.35">
      <c r="A9" s="1115"/>
      <c r="B9" s="537" t="s">
        <v>1416</v>
      </c>
      <c r="C9" s="339"/>
      <c r="D9" s="205"/>
      <c r="E9" s="205"/>
      <c r="F9" s="205">
        <v>0.2</v>
      </c>
    </row>
    <row r="10" spans="1:6" s="75" customFormat="1" ht="18" x14ac:dyDescent="0.35">
      <c r="A10" s="1115"/>
      <c r="B10" s="537" t="s">
        <v>1417</v>
      </c>
      <c r="C10" s="339"/>
      <c r="D10" s="205"/>
      <c r="E10" s="205"/>
      <c r="F10" s="205">
        <v>0.2</v>
      </c>
    </row>
    <row r="11" spans="1:6" s="75" customFormat="1" ht="18" x14ac:dyDescent="0.35">
      <c r="A11" s="1115"/>
      <c r="B11" s="537" t="s">
        <v>1418</v>
      </c>
      <c r="C11" s="339"/>
      <c r="D11" s="571"/>
      <c r="E11" s="571"/>
      <c r="F11" s="571"/>
    </row>
    <row r="12" spans="1:6" s="75" customFormat="1" ht="18" x14ac:dyDescent="0.35">
      <c r="A12" s="1115"/>
      <c r="B12" s="537" t="s">
        <v>1972</v>
      </c>
      <c r="C12" s="339"/>
      <c r="D12" s="205"/>
      <c r="E12" s="205"/>
      <c r="F12" s="205">
        <v>0.5</v>
      </c>
    </row>
    <row r="13" spans="1:6" s="75" customFormat="1" ht="18" x14ac:dyDescent="0.35">
      <c r="A13" s="1115"/>
      <c r="B13" s="537" t="s">
        <v>1971</v>
      </c>
      <c r="C13" s="339"/>
      <c r="D13" s="205"/>
      <c r="E13" s="205"/>
      <c r="F13" s="205"/>
    </row>
    <row r="14" spans="1:6" s="75" customFormat="1" ht="36" x14ac:dyDescent="0.35">
      <c r="A14" s="1115"/>
      <c r="B14" s="537" t="s">
        <v>1701</v>
      </c>
      <c r="C14" s="339"/>
      <c r="D14" s="571"/>
      <c r="E14" s="571"/>
      <c r="F14" s="571"/>
    </row>
    <row r="15" spans="1:6" s="75" customFormat="1" ht="18" x14ac:dyDescent="0.35">
      <c r="A15" s="1115"/>
      <c r="B15" s="545" t="s">
        <v>1087</v>
      </c>
      <c r="C15" s="339"/>
      <c r="D15" s="205"/>
      <c r="E15" s="205"/>
      <c r="F15" s="205">
        <v>0.8</v>
      </c>
    </row>
    <row r="16" spans="1:6" s="75" customFormat="1" ht="36" x14ac:dyDescent="0.35">
      <c r="A16" s="1115"/>
      <c r="B16" s="537" t="s">
        <v>2168</v>
      </c>
      <c r="C16" s="340"/>
      <c r="D16" s="205"/>
      <c r="E16" s="205"/>
      <c r="F16" s="205"/>
    </row>
    <row r="17" spans="1:6" s="75" customFormat="1" ht="18" x14ac:dyDescent="0.35">
      <c r="A17" s="1115"/>
      <c r="B17" s="537" t="s">
        <v>1970</v>
      </c>
      <c r="C17" s="339"/>
      <c r="D17" s="205"/>
      <c r="E17" s="205"/>
      <c r="F17" s="205"/>
    </row>
    <row r="18" spans="1:6" s="75" customFormat="1" ht="18" x14ac:dyDescent="0.35">
      <c r="A18" s="1115"/>
      <c r="B18" s="537" t="s">
        <v>2171</v>
      </c>
      <c r="C18" s="339">
        <v>570</v>
      </c>
      <c r="D18" s="205"/>
      <c r="E18" s="205"/>
      <c r="F18" s="205">
        <v>0.06</v>
      </c>
    </row>
    <row r="19" spans="1:6" s="75" customFormat="1" ht="18" x14ac:dyDescent="0.35">
      <c r="A19" s="1115"/>
      <c r="B19" s="537" t="s">
        <v>1419</v>
      </c>
      <c r="C19" s="339"/>
      <c r="D19" s="205"/>
      <c r="E19" s="339"/>
      <c r="F19" s="205"/>
    </row>
    <row r="20" spans="1:6" s="75" customFormat="1" ht="18" x14ac:dyDescent="0.35">
      <c r="A20" s="1115"/>
      <c r="B20" s="537" t="s">
        <v>2170</v>
      </c>
      <c r="C20" s="339">
        <v>430</v>
      </c>
      <c r="D20" s="205"/>
      <c r="E20" s="205"/>
      <c r="F20" s="339">
        <v>0.04</v>
      </c>
    </row>
    <row r="21" spans="1:6" s="75" customFormat="1" ht="36" x14ac:dyDescent="0.35">
      <c r="A21" s="1115"/>
      <c r="B21" s="537" t="s">
        <v>2169</v>
      </c>
      <c r="C21" s="339"/>
      <c r="D21" s="205"/>
      <c r="E21" s="205"/>
      <c r="F21" s="205"/>
    </row>
    <row r="22" spans="1:6" s="75" customFormat="1" ht="18" x14ac:dyDescent="0.35">
      <c r="A22" s="1115"/>
      <c r="B22" s="537" t="s">
        <v>1420</v>
      </c>
      <c r="C22" s="339"/>
      <c r="D22" s="205"/>
      <c r="E22" s="205"/>
      <c r="F22" s="205"/>
    </row>
    <row r="23" spans="1:6" s="75" customFormat="1" ht="18" x14ac:dyDescent="0.35">
      <c r="A23" s="1115"/>
      <c r="B23" s="537" t="s">
        <v>1419</v>
      </c>
      <c r="C23" s="339"/>
      <c r="D23" s="205"/>
      <c r="E23" s="205"/>
      <c r="F23" s="205"/>
    </row>
    <row r="24" spans="1:6" s="75" customFormat="1" ht="36" x14ac:dyDescent="0.35">
      <c r="A24" s="1115"/>
      <c r="B24" s="537" t="s">
        <v>2172</v>
      </c>
      <c r="C24" s="339"/>
      <c r="D24" s="205"/>
      <c r="E24" s="205"/>
      <c r="F24" s="205"/>
    </row>
    <row r="25" spans="1:6" s="75" customFormat="1" ht="18" x14ac:dyDescent="0.35">
      <c r="A25" s="1115"/>
      <c r="B25" s="537" t="s">
        <v>1088</v>
      </c>
      <c r="C25" s="339">
        <v>500</v>
      </c>
      <c r="D25" s="205"/>
      <c r="E25" s="205"/>
      <c r="F25" s="205"/>
    </row>
    <row r="26" spans="1:6" s="75" customFormat="1" ht="18" x14ac:dyDescent="0.35">
      <c r="A26" s="1115"/>
      <c r="B26" s="537" t="s">
        <v>1421</v>
      </c>
      <c r="C26" s="339">
        <v>0</v>
      </c>
      <c r="D26" s="205"/>
      <c r="E26" s="205"/>
      <c r="F26" s="205"/>
    </row>
    <row r="27" spans="1:6" s="75" customFormat="1" ht="18" x14ac:dyDescent="0.35">
      <c r="A27" s="1115"/>
      <c r="B27" s="537" t="s">
        <v>1422</v>
      </c>
      <c r="C27" s="339">
        <v>0</v>
      </c>
      <c r="D27" s="205"/>
      <c r="E27" s="205"/>
      <c r="F27" s="205"/>
    </row>
    <row r="28" spans="1:6" s="75" customFormat="1" ht="18" x14ac:dyDescent="0.35">
      <c r="A28" s="1115"/>
      <c r="B28" s="537" t="s">
        <v>1423</v>
      </c>
      <c r="C28" s="339">
        <v>0</v>
      </c>
      <c r="D28" s="205"/>
      <c r="E28" s="205"/>
      <c r="F28" s="205"/>
    </row>
    <row r="29" spans="1:6" s="75" customFormat="1" ht="36" x14ac:dyDescent="0.35">
      <c r="A29" s="1115"/>
      <c r="B29" s="537" t="s">
        <v>2173</v>
      </c>
      <c r="C29" s="339"/>
      <c r="D29" s="205"/>
      <c r="E29" s="205"/>
      <c r="F29" s="205"/>
    </row>
    <row r="30" spans="1:6" s="75" customFormat="1" ht="18" x14ac:dyDescent="0.35">
      <c r="A30" s="1115"/>
      <c r="B30" s="537" t="s">
        <v>1424</v>
      </c>
      <c r="C30" s="339">
        <v>0</v>
      </c>
      <c r="D30" s="205"/>
      <c r="E30" s="205"/>
      <c r="F30" s="205"/>
    </row>
    <row r="31" spans="1:6" s="75" customFormat="1" ht="18" x14ac:dyDescent="0.35">
      <c r="A31" s="1115"/>
      <c r="B31" s="537" t="s">
        <v>1425</v>
      </c>
      <c r="C31" s="339">
        <v>0</v>
      </c>
      <c r="D31" s="205"/>
      <c r="E31" s="205"/>
      <c r="F31" s="205"/>
    </row>
    <row r="32" spans="1:6" s="75" customFormat="1" ht="18" x14ac:dyDescent="0.35">
      <c r="A32" s="1115"/>
      <c r="B32" s="537" t="s">
        <v>1426</v>
      </c>
      <c r="C32" s="339">
        <v>0</v>
      </c>
      <c r="D32" s="205"/>
      <c r="E32" s="205"/>
      <c r="F32" s="205"/>
    </row>
    <row r="33" spans="1:6" s="75" customFormat="1" ht="18" x14ac:dyDescent="0.35">
      <c r="A33" s="1115"/>
      <c r="B33" s="537" t="s">
        <v>1427</v>
      </c>
      <c r="C33" s="339">
        <v>0</v>
      </c>
      <c r="D33" s="205"/>
      <c r="E33" s="205"/>
      <c r="F33" s="205"/>
    </row>
    <row r="34" spans="1:6" s="75" customFormat="1" ht="18" x14ac:dyDescent="0.35">
      <c r="A34" s="1115"/>
      <c r="B34" s="537" t="s">
        <v>1428</v>
      </c>
      <c r="C34" s="339"/>
      <c r="D34" s="205"/>
      <c r="E34" s="205"/>
      <c r="F34" s="571">
        <v>0.5</v>
      </c>
    </row>
    <row r="35" spans="1:6" s="75" customFormat="1" ht="18" x14ac:dyDescent="0.35">
      <c r="A35" s="1115"/>
      <c r="B35" s="537" t="s">
        <v>1429</v>
      </c>
      <c r="C35" s="339"/>
      <c r="D35" s="205"/>
      <c r="E35" s="205"/>
      <c r="F35" s="571">
        <v>0.5</v>
      </c>
    </row>
    <row r="36" spans="1:6" s="75" customFormat="1" ht="36" x14ac:dyDescent="0.35">
      <c r="A36" s="1115"/>
      <c r="B36" s="537" t="s">
        <v>2174</v>
      </c>
      <c r="C36" s="339"/>
      <c r="D36" s="205"/>
      <c r="E36" s="205"/>
      <c r="F36" s="205"/>
    </row>
    <row r="37" spans="1:6" s="75" customFormat="1" ht="18" x14ac:dyDescent="0.35">
      <c r="A37" s="1115"/>
      <c r="B37" s="537" t="s">
        <v>1430</v>
      </c>
      <c r="C37" s="339"/>
      <c r="D37" s="205"/>
      <c r="E37" s="205"/>
      <c r="F37" s="205">
        <v>0</v>
      </c>
    </row>
    <row r="38" spans="1:6" s="75" customFormat="1" ht="18" x14ac:dyDescent="0.35">
      <c r="A38" s="1115"/>
      <c r="B38" s="537" t="s">
        <v>1431</v>
      </c>
      <c r="C38" s="339"/>
      <c r="D38" s="205"/>
      <c r="E38" s="205"/>
      <c r="F38" s="205">
        <v>0</v>
      </c>
    </row>
    <row r="39" spans="1:6" s="75" customFormat="1" ht="18" x14ac:dyDescent="0.35">
      <c r="A39" s="1115"/>
      <c r="B39" s="537" t="s">
        <v>1432</v>
      </c>
      <c r="C39" s="339"/>
      <c r="D39" s="571"/>
      <c r="E39" s="571"/>
      <c r="F39" s="571">
        <v>0</v>
      </c>
    </row>
    <row r="40" spans="1:6" s="75" customFormat="1" ht="18" x14ac:dyDescent="0.35">
      <c r="A40" s="1115"/>
      <c r="B40" s="537" t="s">
        <v>1433</v>
      </c>
      <c r="C40" s="339">
        <v>0</v>
      </c>
      <c r="D40" s="571"/>
      <c r="E40" s="571"/>
      <c r="F40" s="571"/>
    </row>
    <row r="41" spans="1:6" s="75" customFormat="1" ht="18" x14ac:dyDescent="0.35">
      <c r="A41" s="1115"/>
      <c r="B41" s="537" t="s">
        <v>1434</v>
      </c>
      <c r="C41" s="339">
        <v>0</v>
      </c>
      <c r="D41" s="571"/>
      <c r="E41" s="571"/>
      <c r="F41" s="571"/>
    </row>
    <row r="42" spans="1:6" s="75" customFormat="1" ht="18" x14ac:dyDescent="0.3">
      <c r="A42" s="541">
        <v>2</v>
      </c>
      <c r="B42" s="545" t="s">
        <v>8</v>
      </c>
      <c r="C42" s="226"/>
      <c r="D42" s="226"/>
      <c r="E42" s="226"/>
      <c r="F42" s="226"/>
    </row>
    <row r="43" spans="1:6" s="75" customFormat="1" ht="48" customHeight="1" x14ac:dyDescent="0.3">
      <c r="A43" s="538">
        <v>3</v>
      </c>
      <c r="B43" s="545" t="s">
        <v>9</v>
      </c>
      <c r="C43" s="226"/>
      <c r="D43" s="226"/>
      <c r="E43" s="226"/>
      <c r="F43" s="226"/>
    </row>
    <row r="44" spans="1:6" s="75" customFormat="1" ht="18" x14ac:dyDescent="0.3">
      <c r="A44" s="541">
        <v>4</v>
      </c>
      <c r="B44" s="545" t="s">
        <v>10</v>
      </c>
      <c r="C44" s="226"/>
      <c r="D44" s="226"/>
      <c r="E44" s="226"/>
      <c r="F44" s="226"/>
    </row>
    <row r="45" spans="1:6" s="75" customFormat="1" ht="17.399999999999999" x14ac:dyDescent="0.3">
      <c r="A45" s="356"/>
      <c r="B45" s="552" t="s">
        <v>1056</v>
      </c>
      <c r="C45" s="356">
        <f>SUM(C8:C41)</f>
        <v>1500</v>
      </c>
      <c r="D45" s="578">
        <f>SUM(D8:D41)</f>
        <v>0</v>
      </c>
      <c r="E45" s="356">
        <f>SUM(E8:E41)</f>
        <v>0</v>
      </c>
      <c r="F45" s="356">
        <f>SUM(F8:F41)</f>
        <v>3.3000000000000003</v>
      </c>
    </row>
    <row r="46" spans="1:6" s="75" customFormat="1" ht="17.399999999999999" x14ac:dyDescent="0.3">
      <c r="A46" s="1116" t="s">
        <v>121</v>
      </c>
      <c r="B46" s="1116"/>
      <c r="C46" s="1116"/>
      <c r="D46" s="1116"/>
      <c r="E46" s="1116"/>
      <c r="F46" s="1116"/>
    </row>
    <row r="47" spans="1:6" s="75" customFormat="1" ht="18" x14ac:dyDescent="0.3">
      <c r="A47" s="1121">
        <v>1</v>
      </c>
      <c r="B47" s="344" t="s">
        <v>1054</v>
      </c>
      <c r="C47" s="538">
        <f>SUM(C48:C52)</f>
        <v>7050</v>
      </c>
      <c r="D47" s="538">
        <f>SUM(D48:D52)</f>
        <v>0</v>
      </c>
      <c r="E47" s="538">
        <f>SUM(E48:E52)</f>
        <v>0</v>
      </c>
      <c r="F47" s="538">
        <f>SUM(F48:F52)</f>
        <v>16.3</v>
      </c>
    </row>
    <row r="48" spans="1:6" s="75" customFormat="1" ht="18" x14ac:dyDescent="0.35">
      <c r="A48" s="1121"/>
      <c r="B48" s="345" t="s">
        <v>1437</v>
      </c>
      <c r="C48" s="340">
        <v>2000</v>
      </c>
      <c r="D48" s="1122"/>
      <c r="E48" s="1122"/>
      <c r="F48" s="1122"/>
    </row>
    <row r="49" spans="1:6" s="75" customFormat="1" ht="18" x14ac:dyDescent="0.35">
      <c r="A49" s="1121"/>
      <c r="B49" s="345" t="s">
        <v>1973</v>
      </c>
      <c r="C49" s="340">
        <v>2000</v>
      </c>
      <c r="D49" s="542"/>
      <c r="E49" s="542"/>
      <c r="F49" s="542"/>
    </row>
    <row r="50" spans="1:6" s="75" customFormat="1" ht="18" x14ac:dyDescent="0.35">
      <c r="A50" s="1121"/>
      <c r="B50" s="345" t="s">
        <v>1438</v>
      </c>
      <c r="C50" s="340">
        <v>800</v>
      </c>
      <c r="D50" s="542"/>
      <c r="E50" s="542"/>
      <c r="F50" s="542"/>
    </row>
    <row r="51" spans="1:6" s="75" customFormat="1" ht="18" x14ac:dyDescent="0.35">
      <c r="A51" s="1121"/>
      <c r="B51" s="345" t="s">
        <v>1439</v>
      </c>
      <c r="C51" s="340">
        <v>250</v>
      </c>
      <c r="D51" s="346"/>
      <c r="E51" s="346"/>
      <c r="F51" s="340">
        <v>0.3</v>
      </c>
    </row>
    <row r="52" spans="1:6" s="75" customFormat="1" ht="18" x14ac:dyDescent="0.35">
      <c r="A52" s="1121"/>
      <c r="B52" s="537" t="s">
        <v>1440</v>
      </c>
      <c r="C52" s="340">
        <v>2000</v>
      </c>
      <c r="D52" s="346"/>
      <c r="E52" s="346"/>
      <c r="F52" s="340">
        <v>16</v>
      </c>
    </row>
    <row r="53" spans="1:6" s="75" customFormat="1" ht="18" x14ac:dyDescent="0.3">
      <c r="A53" s="541">
        <v>2</v>
      </c>
      <c r="B53" s="94" t="s">
        <v>8</v>
      </c>
      <c r="C53" s="538"/>
      <c r="D53" s="538"/>
      <c r="E53" s="538"/>
      <c r="F53" s="538"/>
    </row>
    <row r="54" spans="1:6" s="75" customFormat="1" ht="36" x14ac:dyDescent="0.3">
      <c r="A54" s="538">
        <v>3</v>
      </c>
      <c r="B54" s="540" t="s">
        <v>9</v>
      </c>
      <c r="C54" s="538"/>
      <c r="D54" s="538"/>
      <c r="E54" s="538"/>
      <c r="F54" s="538"/>
    </row>
    <row r="55" spans="1:6" s="75" customFormat="1" ht="18" x14ac:dyDescent="0.3">
      <c r="A55" s="538">
        <v>4</v>
      </c>
      <c r="B55" s="540" t="s">
        <v>10</v>
      </c>
      <c r="C55" s="538"/>
      <c r="D55" s="538"/>
      <c r="E55" s="538"/>
      <c r="F55" s="538"/>
    </row>
    <row r="56" spans="1:6" s="75" customFormat="1" ht="42.75" customHeight="1" x14ac:dyDescent="0.3">
      <c r="A56" s="551"/>
      <c r="B56" s="551" t="s">
        <v>1056</v>
      </c>
      <c r="C56" s="543">
        <f>SUM(C47,C53,C54,C55)</f>
        <v>7050</v>
      </c>
      <c r="D56" s="543">
        <f>SUM(D47,D53,D54,D55)</f>
        <v>0</v>
      </c>
      <c r="E56" s="543">
        <f>SUM(E47,E53,E54,E55)</f>
        <v>0</v>
      </c>
      <c r="F56" s="543">
        <f>SUM(F47,F53,F54,F55)</f>
        <v>16.3</v>
      </c>
    </row>
    <row r="57" spans="1:6" s="75" customFormat="1" ht="17.399999999999999" x14ac:dyDescent="0.3">
      <c r="A57" s="1117" t="s">
        <v>122</v>
      </c>
      <c r="B57" s="1117"/>
      <c r="C57" s="1117"/>
      <c r="D57" s="1117"/>
      <c r="E57" s="1117"/>
      <c r="F57" s="1117"/>
    </row>
    <row r="58" spans="1:6" s="75" customFormat="1" ht="18" x14ac:dyDescent="0.3">
      <c r="A58" s="538">
        <v>1</v>
      </c>
      <c r="B58" s="540" t="s">
        <v>1054</v>
      </c>
      <c r="C58" s="543">
        <f>SUM(C59:C73)</f>
        <v>8750</v>
      </c>
      <c r="D58" s="543">
        <f>SUM(D59:D73)</f>
        <v>3</v>
      </c>
      <c r="E58" s="543">
        <f>SUM(E59:E69)</f>
        <v>500</v>
      </c>
      <c r="F58" s="543">
        <f>SUM(F59:F73)</f>
        <v>0</v>
      </c>
    </row>
    <row r="59" spans="1:6" s="75" customFormat="1" ht="18" x14ac:dyDescent="0.35">
      <c r="A59" s="538"/>
      <c r="B59" s="348" t="s">
        <v>1984</v>
      </c>
      <c r="C59" s="339">
        <v>1500</v>
      </c>
      <c r="D59" s="543"/>
      <c r="E59" s="543"/>
      <c r="F59" s="543"/>
    </row>
    <row r="60" spans="1:6" s="75" customFormat="1" ht="18" x14ac:dyDescent="0.35">
      <c r="A60" s="538"/>
      <c r="B60" s="348" t="s">
        <v>1975</v>
      </c>
      <c r="C60" s="339">
        <v>750</v>
      </c>
      <c r="D60" s="543"/>
      <c r="E60" s="543"/>
      <c r="F60" s="543"/>
    </row>
    <row r="61" spans="1:6" s="75" customFormat="1" ht="18" x14ac:dyDescent="0.35">
      <c r="A61" s="538"/>
      <c r="B61" s="348" t="s">
        <v>1976</v>
      </c>
      <c r="C61" s="339">
        <v>700</v>
      </c>
      <c r="D61" s="543"/>
      <c r="E61" s="543"/>
      <c r="F61" s="543"/>
    </row>
    <row r="62" spans="1:6" s="75" customFormat="1" ht="18" x14ac:dyDescent="0.35">
      <c r="A62" s="538"/>
      <c r="B62" s="348" t="s">
        <v>1977</v>
      </c>
      <c r="C62" s="339">
        <v>1500</v>
      </c>
      <c r="D62" s="543"/>
      <c r="E62" s="543"/>
      <c r="F62" s="543"/>
    </row>
    <row r="63" spans="1:6" s="75" customFormat="1" ht="18" x14ac:dyDescent="0.35">
      <c r="A63" s="538"/>
      <c r="B63" s="348" t="s">
        <v>1978</v>
      </c>
      <c r="C63" s="339">
        <v>1500</v>
      </c>
      <c r="D63" s="543"/>
      <c r="E63" s="543"/>
      <c r="F63" s="543"/>
    </row>
    <row r="64" spans="1:6" s="75" customFormat="1" ht="18" x14ac:dyDescent="0.35">
      <c r="A64" s="538"/>
      <c r="B64" s="348" t="s">
        <v>1979</v>
      </c>
      <c r="C64" s="339">
        <v>600</v>
      </c>
      <c r="D64" s="543"/>
      <c r="E64" s="543"/>
      <c r="F64" s="543"/>
    </row>
    <row r="65" spans="1:6" s="75" customFormat="1" ht="18" x14ac:dyDescent="0.35">
      <c r="A65" s="538"/>
      <c r="B65" s="348" t="s">
        <v>1980</v>
      </c>
      <c r="C65" s="339">
        <v>700</v>
      </c>
      <c r="D65" s="543"/>
      <c r="E65" s="543"/>
      <c r="F65" s="543"/>
    </row>
    <row r="66" spans="1:6" s="75" customFormat="1" ht="18" x14ac:dyDescent="0.35">
      <c r="A66" s="538"/>
      <c r="B66" s="348" t="s">
        <v>1981</v>
      </c>
      <c r="C66" s="339">
        <v>500</v>
      </c>
      <c r="D66" s="543"/>
      <c r="E66" s="543"/>
      <c r="F66" s="543"/>
    </row>
    <row r="67" spans="1:6" s="75" customFormat="1" ht="18" x14ac:dyDescent="0.35">
      <c r="A67" s="538"/>
      <c r="B67" s="348" t="s">
        <v>1982</v>
      </c>
      <c r="C67" s="339">
        <v>300</v>
      </c>
      <c r="D67" s="543"/>
      <c r="E67" s="543"/>
      <c r="F67" s="543"/>
    </row>
    <row r="68" spans="1:6" s="75" customFormat="1" ht="18" x14ac:dyDescent="0.35">
      <c r="A68" s="538"/>
      <c r="B68" s="348" t="s">
        <v>1983</v>
      </c>
      <c r="C68" s="339"/>
      <c r="D68" s="339">
        <v>3</v>
      </c>
      <c r="E68" s="226"/>
      <c r="F68" s="226"/>
    </row>
    <row r="69" spans="1:6" s="75" customFormat="1" ht="18" x14ac:dyDescent="0.3">
      <c r="A69" s="541">
        <v>2</v>
      </c>
      <c r="B69" s="540" t="s">
        <v>8</v>
      </c>
      <c r="C69" s="226">
        <f>SUM(C70:C70)</f>
        <v>0</v>
      </c>
      <c r="D69" s="226">
        <f>SUM(D70:D70)</f>
        <v>0</v>
      </c>
      <c r="E69" s="226">
        <f>SUM(E70:E70)</f>
        <v>500</v>
      </c>
      <c r="F69" s="226">
        <f>SUM(F70:F70)</f>
        <v>0</v>
      </c>
    </row>
    <row r="70" spans="1:6" s="75" customFormat="1" ht="18" x14ac:dyDescent="0.35">
      <c r="A70" s="541"/>
      <c r="B70" s="348" t="s">
        <v>1444</v>
      </c>
      <c r="C70" s="226"/>
      <c r="D70" s="226"/>
      <c r="E70" s="339">
        <v>500</v>
      </c>
      <c r="F70" s="226"/>
    </row>
    <row r="71" spans="1:6" s="75" customFormat="1" ht="36" x14ac:dyDescent="0.3">
      <c r="A71" s="541">
        <v>3</v>
      </c>
      <c r="B71" s="540" t="s">
        <v>9</v>
      </c>
      <c r="C71" s="226">
        <v>0</v>
      </c>
      <c r="D71" s="226">
        <v>0</v>
      </c>
      <c r="E71" s="226">
        <v>0</v>
      </c>
      <c r="F71" s="226">
        <v>0</v>
      </c>
    </row>
    <row r="72" spans="1:6" s="75" customFormat="1" ht="18" x14ac:dyDescent="0.3">
      <c r="A72" s="541">
        <v>4</v>
      </c>
      <c r="B72" s="540" t="s">
        <v>10</v>
      </c>
      <c r="C72" s="226">
        <v>0</v>
      </c>
      <c r="D72" s="226">
        <v>0</v>
      </c>
      <c r="E72" s="226">
        <v>0</v>
      </c>
      <c r="F72" s="226">
        <v>0</v>
      </c>
    </row>
    <row r="73" spans="1:6" s="75" customFormat="1" ht="18" x14ac:dyDescent="0.3">
      <c r="A73" s="568"/>
      <c r="B73" s="567" t="s">
        <v>2175</v>
      </c>
      <c r="C73" s="570">
        <v>700</v>
      </c>
      <c r="D73" s="570">
        <v>0</v>
      </c>
      <c r="E73" s="570">
        <v>0</v>
      </c>
      <c r="F73" s="570">
        <v>0</v>
      </c>
    </row>
    <row r="74" spans="1:6" s="75" customFormat="1" ht="18" x14ac:dyDescent="0.3">
      <c r="A74" s="538"/>
      <c r="B74" s="551" t="s">
        <v>1056</v>
      </c>
      <c r="C74" s="356">
        <f>C58+C69+C71+C72</f>
        <v>8750</v>
      </c>
      <c r="D74" s="356">
        <f>D58+D69+D71+D72</f>
        <v>3</v>
      </c>
      <c r="E74" s="356">
        <f>SUM(E70:E73)</f>
        <v>500</v>
      </c>
      <c r="F74" s="356">
        <f>F58+F69+F71+F72</f>
        <v>0</v>
      </c>
    </row>
    <row r="75" spans="1:6" s="75" customFormat="1" ht="17.399999999999999" x14ac:dyDescent="0.3">
      <c r="A75" s="1117" t="s">
        <v>123</v>
      </c>
      <c r="B75" s="1117"/>
      <c r="C75" s="1117"/>
      <c r="D75" s="1117"/>
      <c r="E75" s="1117"/>
      <c r="F75" s="1117"/>
    </row>
    <row r="76" spans="1:6" s="75" customFormat="1" ht="18" x14ac:dyDescent="0.3">
      <c r="A76" s="538">
        <v>1</v>
      </c>
      <c r="B76" s="540" t="s">
        <v>1054</v>
      </c>
      <c r="C76" s="349">
        <v>0</v>
      </c>
      <c r="D76" s="349">
        <v>10</v>
      </c>
      <c r="E76" s="349">
        <v>0</v>
      </c>
      <c r="F76" s="349">
        <v>6</v>
      </c>
    </row>
    <row r="77" spans="1:6" s="75" customFormat="1" ht="18" x14ac:dyDescent="0.3">
      <c r="A77" s="541">
        <v>2</v>
      </c>
      <c r="B77" s="540" t="s">
        <v>8</v>
      </c>
      <c r="C77" s="349">
        <v>0</v>
      </c>
      <c r="D77" s="349">
        <v>0</v>
      </c>
      <c r="E77" s="349">
        <v>0</v>
      </c>
      <c r="F77" s="349">
        <v>0</v>
      </c>
    </row>
    <row r="78" spans="1:6" s="75" customFormat="1" ht="36" x14ac:dyDescent="0.3">
      <c r="A78" s="541">
        <v>3</v>
      </c>
      <c r="B78" s="540" t="s">
        <v>9</v>
      </c>
      <c r="C78" s="349">
        <v>0</v>
      </c>
      <c r="D78" s="349">
        <v>0</v>
      </c>
      <c r="E78" s="349">
        <v>0</v>
      </c>
      <c r="F78" s="349">
        <v>0</v>
      </c>
    </row>
    <row r="79" spans="1:6" s="75" customFormat="1" ht="18" x14ac:dyDescent="0.3">
      <c r="A79" s="541">
        <v>4</v>
      </c>
      <c r="B79" s="540" t="s">
        <v>10</v>
      </c>
      <c r="C79" s="349">
        <v>0</v>
      </c>
      <c r="D79" s="349">
        <v>1.2</v>
      </c>
      <c r="E79" s="349">
        <v>0</v>
      </c>
      <c r="F79" s="349">
        <v>0</v>
      </c>
    </row>
    <row r="80" spans="1:6" s="75" customFormat="1" ht="18" x14ac:dyDescent="0.3">
      <c r="A80" s="568"/>
      <c r="B80" s="567" t="s">
        <v>2176</v>
      </c>
      <c r="C80" s="349">
        <v>0</v>
      </c>
      <c r="D80" s="349">
        <v>1.2</v>
      </c>
      <c r="E80" s="349">
        <v>0</v>
      </c>
      <c r="F80" s="349">
        <v>0</v>
      </c>
    </row>
    <row r="81" spans="1:6" s="75" customFormat="1" ht="17.399999999999999" x14ac:dyDescent="0.3">
      <c r="A81" s="554"/>
      <c r="B81" s="551" t="s">
        <v>1056</v>
      </c>
      <c r="C81" s="356">
        <f>SUM(C76:C80)</f>
        <v>0</v>
      </c>
      <c r="D81" s="578">
        <f>SUM(D76:D80)</f>
        <v>12.399999999999999</v>
      </c>
      <c r="E81" s="356">
        <f>SUM(E76:E80)</f>
        <v>0</v>
      </c>
      <c r="F81" s="356">
        <f>SUM(F76:F80)</f>
        <v>6</v>
      </c>
    </row>
    <row r="82" spans="1:6" s="75" customFormat="1" ht="17.399999999999999" x14ac:dyDescent="0.3">
      <c r="A82" s="1117" t="s">
        <v>124</v>
      </c>
      <c r="B82" s="1117"/>
      <c r="C82" s="1117"/>
      <c r="D82" s="1117"/>
      <c r="E82" s="1117"/>
      <c r="F82" s="1117"/>
    </row>
    <row r="83" spans="1:6" s="75" customFormat="1" ht="18" x14ac:dyDescent="0.3">
      <c r="A83" s="538">
        <v>1</v>
      </c>
      <c r="B83" s="540" t="s">
        <v>1054</v>
      </c>
      <c r="C83" s="543">
        <f>SUM(C84:C103)</f>
        <v>18500</v>
      </c>
      <c r="D83" s="543">
        <f>SUM(D84:D102)</f>
        <v>0</v>
      </c>
      <c r="E83" s="543">
        <f>SUM(E84:E102)</f>
        <v>0</v>
      </c>
      <c r="F83" s="543">
        <f>SUM(F84:F102)</f>
        <v>0</v>
      </c>
    </row>
    <row r="84" spans="1:6" s="75" customFormat="1" ht="18" x14ac:dyDescent="0.3">
      <c r="A84" s="538"/>
      <c r="B84" s="226" t="s">
        <v>1445</v>
      </c>
      <c r="C84" s="226">
        <v>1500</v>
      </c>
      <c r="D84" s="226"/>
      <c r="E84" s="226"/>
      <c r="F84" s="226"/>
    </row>
    <row r="85" spans="1:6" s="75" customFormat="1" ht="18" x14ac:dyDescent="0.3">
      <c r="A85" s="538"/>
      <c r="B85" s="226" t="s">
        <v>1446</v>
      </c>
      <c r="C85" s="226">
        <v>1500</v>
      </c>
      <c r="D85" s="226"/>
      <c r="E85" s="226"/>
      <c r="F85" s="226"/>
    </row>
    <row r="86" spans="1:6" s="75" customFormat="1" ht="18" x14ac:dyDescent="0.3">
      <c r="A86" s="538"/>
      <c r="B86" s="226" t="s">
        <v>1447</v>
      </c>
      <c r="C86" s="226">
        <v>700</v>
      </c>
      <c r="D86" s="226"/>
      <c r="E86" s="226"/>
      <c r="F86" s="226"/>
    </row>
    <row r="87" spans="1:6" s="75" customFormat="1" ht="18" x14ac:dyDescent="0.3">
      <c r="A87" s="538"/>
      <c r="B87" s="226" t="s">
        <v>1448</v>
      </c>
      <c r="C87" s="226">
        <v>800</v>
      </c>
      <c r="D87" s="226"/>
      <c r="E87" s="226"/>
      <c r="F87" s="226"/>
    </row>
    <row r="88" spans="1:6" s="75" customFormat="1" ht="18" x14ac:dyDescent="0.3">
      <c r="A88" s="538"/>
      <c r="B88" s="226" t="s">
        <v>1449</v>
      </c>
      <c r="C88" s="226">
        <v>600</v>
      </c>
      <c r="D88" s="226"/>
      <c r="E88" s="226"/>
      <c r="F88" s="226"/>
    </row>
    <row r="89" spans="1:6" s="75" customFormat="1" ht="18" x14ac:dyDescent="0.3">
      <c r="A89" s="538"/>
      <c r="B89" s="226" t="s">
        <v>1450</v>
      </c>
      <c r="C89" s="226">
        <v>500</v>
      </c>
      <c r="D89" s="226"/>
      <c r="E89" s="226"/>
      <c r="F89" s="226"/>
    </row>
    <row r="90" spans="1:6" s="75" customFormat="1" ht="18" x14ac:dyDescent="0.3">
      <c r="A90" s="538"/>
      <c r="B90" s="226" t="s">
        <v>1048</v>
      </c>
      <c r="C90" s="226">
        <v>900</v>
      </c>
      <c r="D90" s="226"/>
      <c r="E90" s="226"/>
      <c r="F90" s="226"/>
    </row>
    <row r="91" spans="1:6" s="75" customFormat="1" ht="18" x14ac:dyDescent="0.3">
      <c r="A91" s="538"/>
      <c r="B91" s="226" t="s">
        <v>1451</v>
      </c>
      <c r="C91" s="226">
        <v>1000</v>
      </c>
      <c r="D91" s="226"/>
      <c r="E91" s="226"/>
      <c r="F91" s="226"/>
    </row>
    <row r="92" spans="1:6" s="75" customFormat="1" ht="18" x14ac:dyDescent="0.3">
      <c r="A92" s="538"/>
      <c r="B92" s="226" t="s">
        <v>1452</v>
      </c>
      <c r="C92" s="226">
        <v>1000</v>
      </c>
      <c r="D92" s="226"/>
      <c r="E92" s="226"/>
      <c r="F92" s="226"/>
    </row>
    <row r="93" spans="1:6" s="75" customFormat="1" ht="18" x14ac:dyDescent="0.3">
      <c r="A93" s="538"/>
      <c r="B93" s="226" t="s">
        <v>1453</v>
      </c>
      <c r="C93" s="226">
        <v>800</v>
      </c>
      <c r="D93" s="226"/>
      <c r="E93" s="226"/>
      <c r="F93" s="226"/>
    </row>
    <row r="94" spans="1:6" s="75" customFormat="1" ht="18" x14ac:dyDescent="0.3">
      <c r="A94" s="538"/>
      <c r="B94" s="226" t="s">
        <v>1454</v>
      </c>
      <c r="C94" s="226">
        <v>700</v>
      </c>
      <c r="D94" s="226"/>
      <c r="E94" s="226"/>
      <c r="F94" s="226"/>
    </row>
    <row r="95" spans="1:6" s="75" customFormat="1" ht="18" x14ac:dyDescent="0.3">
      <c r="A95" s="538"/>
      <c r="B95" s="226" t="s">
        <v>1455</v>
      </c>
      <c r="C95" s="226">
        <v>1500</v>
      </c>
      <c r="D95" s="226"/>
      <c r="E95" s="226"/>
      <c r="F95" s="226"/>
    </row>
    <row r="96" spans="1:6" s="75" customFormat="1" ht="18" x14ac:dyDescent="0.3">
      <c r="A96" s="538"/>
      <c r="B96" s="226" t="s">
        <v>1456</v>
      </c>
      <c r="C96" s="226">
        <v>1500</v>
      </c>
      <c r="D96" s="226"/>
      <c r="E96" s="226"/>
      <c r="F96" s="226"/>
    </row>
    <row r="97" spans="1:6" s="75" customFormat="1" ht="18" x14ac:dyDescent="0.3">
      <c r="A97" s="538"/>
      <c r="B97" s="226" t="s">
        <v>1457</v>
      </c>
      <c r="C97" s="226">
        <v>1500</v>
      </c>
      <c r="D97" s="226"/>
      <c r="E97" s="226"/>
      <c r="F97" s="226"/>
    </row>
    <row r="98" spans="1:6" s="75" customFormat="1" ht="18" x14ac:dyDescent="0.3">
      <c r="A98" s="538"/>
      <c r="B98" s="226" t="s">
        <v>704</v>
      </c>
      <c r="C98" s="226">
        <v>1500</v>
      </c>
      <c r="D98" s="226"/>
      <c r="E98" s="226"/>
      <c r="F98" s="226"/>
    </row>
    <row r="99" spans="1:6" s="75" customFormat="1" ht="18" x14ac:dyDescent="0.3">
      <c r="A99" s="538"/>
      <c r="B99" s="226" t="s">
        <v>1458</v>
      </c>
      <c r="C99" s="226">
        <v>1500</v>
      </c>
      <c r="D99" s="226"/>
      <c r="E99" s="226"/>
      <c r="F99" s="226"/>
    </row>
    <row r="100" spans="1:6" s="75" customFormat="1" ht="18" x14ac:dyDescent="0.3">
      <c r="A100" s="538"/>
      <c r="B100" s="226" t="s">
        <v>1459</v>
      </c>
      <c r="C100" s="226">
        <v>1000</v>
      </c>
      <c r="D100" s="226"/>
      <c r="E100" s="226"/>
      <c r="F100" s="226"/>
    </row>
    <row r="101" spans="1:6" s="75" customFormat="1" ht="18" x14ac:dyDescent="0.3">
      <c r="A101" s="541">
        <v>2</v>
      </c>
      <c r="B101" s="540" t="s">
        <v>8</v>
      </c>
      <c r="C101" s="226">
        <v>0</v>
      </c>
      <c r="D101" s="226">
        <v>0</v>
      </c>
      <c r="E101" s="226">
        <v>0</v>
      </c>
      <c r="F101" s="226">
        <v>0</v>
      </c>
    </row>
    <row r="102" spans="1:6" s="75" customFormat="1" ht="36" x14ac:dyDescent="0.3">
      <c r="A102" s="541">
        <v>3</v>
      </c>
      <c r="B102" s="540" t="s">
        <v>9</v>
      </c>
      <c r="C102" s="226">
        <v>0</v>
      </c>
      <c r="D102" s="226">
        <v>0</v>
      </c>
      <c r="E102" s="226">
        <v>0</v>
      </c>
      <c r="F102" s="226">
        <v>0</v>
      </c>
    </row>
    <row r="103" spans="1:6" s="75" customFormat="1" ht="18" x14ac:dyDescent="0.3">
      <c r="A103" s="541">
        <v>4</v>
      </c>
      <c r="B103" s="540" t="s">
        <v>10</v>
      </c>
      <c r="C103" s="226">
        <v>0</v>
      </c>
      <c r="D103" s="226"/>
      <c r="E103" s="226"/>
      <c r="F103" s="226"/>
    </row>
    <row r="104" spans="1:6" s="75" customFormat="1" ht="17.399999999999999" x14ac:dyDescent="0.3">
      <c r="A104" s="554"/>
      <c r="B104" s="551" t="s">
        <v>1056</v>
      </c>
      <c r="C104" s="356">
        <f>SUM(C103,C102,C101,C83)</f>
        <v>18500</v>
      </c>
      <c r="D104" s="356">
        <f>SUM(D103,D102,D101,D83)</f>
        <v>0</v>
      </c>
      <c r="E104" s="356">
        <f>SUM(E103,E102,E101,E83)</f>
        <v>0</v>
      </c>
      <c r="F104" s="356">
        <f>SUM(F103,F102,F101,F83)</f>
        <v>0</v>
      </c>
    </row>
    <row r="105" spans="1:6" s="75" customFormat="1" ht="17.399999999999999" x14ac:dyDescent="0.3">
      <c r="A105" s="1116" t="s">
        <v>125</v>
      </c>
      <c r="B105" s="1116"/>
      <c r="C105" s="1116"/>
      <c r="D105" s="1116"/>
      <c r="E105" s="1116"/>
      <c r="F105" s="1116"/>
    </row>
    <row r="106" spans="1:6" s="75" customFormat="1" ht="18" x14ac:dyDescent="0.3">
      <c r="A106" s="556"/>
      <c r="B106" s="557" t="s">
        <v>1054</v>
      </c>
      <c r="C106" s="349">
        <f>SUM(C107:C112)</f>
        <v>1600</v>
      </c>
      <c r="D106" s="349">
        <f>SUM(D107:D112)</f>
        <v>0</v>
      </c>
      <c r="E106" s="349">
        <f>SUM(E107:E112)</f>
        <v>0</v>
      </c>
      <c r="F106" s="349">
        <f>SUM(F107:F112)</f>
        <v>6.5000000000000002E-2</v>
      </c>
    </row>
    <row r="107" spans="1:6" s="75" customFormat="1" ht="18" x14ac:dyDescent="0.3">
      <c r="A107" s="556">
        <v>1</v>
      </c>
      <c r="B107" s="557" t="s">
        <v>2178</v>
      </c>
      <c r="C107" s="349">
        <v>0</v>
      </c>
      <c r="D107" s="349">
        <v>0</v>
      </c>
      <c r="E107" s="349">
        <v>0</v>
      </c>
      <c r="F107" s="349">
        <v>0.05</v>
      </c>
    </row>
    <row r="108" spans="1:6" s="75" customFormat="1" ht="18" x14ac:dyDescent="0.3">
      <c r="A108" s="556">
        <v>2</v>
      </c>
      <c r="B108" s="557" t="s">
        <v>1461</v>
      </c>
      <c r="C108" s="349">
        <v>0</v>
      </c>
      <c r="D108" s="349">
        <v>0</v>
      </c>
      <c r="E108" s="349">
        <v>0</v>
      </c>
      <c r="F108" s="349">
        <v>1.4999999999999999E-2</v>
      </c>
    </row>
    <row r="109" spans="1:6" s="75" customFormat="1" ht="18" x14ac:dyDescent="0.3">
      <c r="A109" s="556">
        <v>3</v>
      </c>
      <c r="B109" s="557" t="s">
        <v>2177</v>
      </c>
      <c r="C109" s="349">
        <v>0</v>
      </c>
      <c r="D109" s="349">
        <v>0</v>
      </c>
      <c r="E109" s="349">
        <v>0</v>
      </c>
      <c r="F109" s="349">
        <v>0</v>
      </c>
    </row>
    <row r="110" spans="1:6" s="75" customFormat="1" ht="18" x14ac:dyDescent="0.3">
      <c r="A110" s="351">
        <v>4</v>
      </c>
      <c r="B110" s="350" t="s">
        <v>2179</v>
      </c>
      <c r="C110" s="351">
        <v>0</v>
      </c>
      <c r="D110" s="351">
        <v>0</v>
      </c>
      <c r="E110" s="351">
        <v>0</v>
      </c>
      <c r="F110" s="351">
        <v>0</v>
      </c>
    </row>
    <row r="111" spans="1:6" s="75" customFormat="1" ht="18" x14ac:dyDescent="0.3">
      <c r="A111" s="351">
        <v>5</v>
      </c>
      <c r="B111" s="350" t="s">
        <v>704</v>
      </c>
      <c r="C111" s="351">
        <v>800</v>
      </c>
      <c r="D111" s="351">
        <v>0</v>
      </c>
      <c r="E111" s="351">
        <v>0</v>
      </c>
      <c r="F111" s="351">
        <v>0</v>
      </c>
    </row>
    <row r="112" spans="1:6" s="75" customFormat="1" ht="18" x14ac:dyDescent="0.3">
      <c r="A112" s="556">
        <v>6</v>
      </c>
      <c r="B112" s="557" t="s">
        <v>1460</v>
      </c>
      <c r="C112" s="349">
        <v>800</v>
      </c>
      <c r="D112" s="349">
        <v>0</v>
      </c>
      <c r="E112" s="349">
        <v>0</v>
      </c>
      <c r="F112" s="349">
        <v>0</v>
      </c>
    </row>
    <row r="113" spans="1:6" s="75" customFormat="1" ht="18" x14ac:dyDescent="0.3">
      <c r="A113" s="556"/>
      <c r="B113" s="557" t="s">
        <v>8</v>
      </c>
      <c r="C113" s="349">
        <v>0</v>
      </c>
      <c r="D113" s="349">
        <v>0</v>
      </c>
      <c r="E113" s="349">
        <v>0</v>
      </c>
      <c r="F113" s="349">
        <v>0</v>
      </c>
    </row>
    <row r="114" spans="1:6" s="75" customFormat="1" ht="36" x14ac:dyDescent="0.3">
      <c r="A114" s="556"/>
      <c r="B114" s="558" t="s">
        <v>9</v>
      </c>
      <c r="C114" s="349">
        <v>0</v>
      </c>
      <c r="D114" s="349">
        <v>0</v>
      </c>
      <c r="E114" s="349">
        <v>0</v>
      </c>
      <c r="F114" s="349">
        <v>0</v>
      </c>
    </row>
    <row r="115" spans="1:6" s="75" customFormat="1" ht="18" x14ac:dyDescent="0.3">
      <c r="A115" s="556"/>
      <c r="B115" s="557" t="s">
        <v>10</v>
      </c>
      <c r="C115" s="349">
        <v>0</v>
      </c>
      <c r="D115" s="349">
        <v>0</v>
      </c>
      <c r="E115" s="349">
        <v>0</v>
      </c>
      <c r="F115" s="349">
        <v>0</v>
      </c>
    </row>
    <row r="116" spans="1:6" s="75" customFormat="1" ht="18" x14ac:dyDescent="0.3">
      <c r="A116" s="558"/>
      <c r="B116" s="557" t="s">
        <v>1462</v>
      </c>
      <c r="C116" s="553">
        <f>SUM(C107:C115)</f>
        <v>1600</v>
      </c>
      <c r="D116" s="553">
        <f>SUM(D107:D115)</f>
        <v>0</v>
      </c>
      <c r="E116" s="553">
        <f>SUM(E107:E115)</f>
        <v>0</v>
      </c>
      <c r="F116" s="553">
        <f>SUM(F107:F115)</f>
        <v>6.5000000000000002E-2</v>
      </c>
    </row>
    <row r="117" spans="1:6" s="75" customFormat="1" ht="18.75" customHeight="1" x14ac:dyDescent="0.3">
      <c r="A117" s="1117" t="s">
        <v>1985</v>
      </c>
      <c r="B117" s="1117"/>
      <c r="C117" s="1117"/>
      <c r="D117" s="1117"/>
      <c r="E117" s="1117"/>
      <c r="F117" s="1117"/>
    </row>
    <row r="118" spans="1:6" s="75" customFormat="1" ht="18" x14ac:dyDescent="0.3">
      <c r="A118" s="538">
        <v>1</v>
      </c>
      <c r="B118" s="540" t="s">
        <v>1054</v>
      </c>
      <c r="C118" s="543">
        <f>SUM(C119:C162)</f>
        <v>22700</v>
      </c>
      <c r="D118" s="543">
        <f>SUM(D119:D162)</f>
        <v>0</v>
      </c>
      <c r="E118" s="543">
        <f>SUM(E119:E162)</f>
        <v>0</v>
      </c>
      <c r="F118" s="543">
        <f>SUM(F119:F161)</f>
        <v>0</v>
      </c>
    </row>
    <row r="119" spans="1:6" s="75" customFormat="1" ht="18.75" customHeight="1" x14ac:dyDescent="0.3">
      <c r="A119" s="1059"/>
      <c r="B119" s="540" t="s">
        <v>1463</v>
      </c>
      <c r="C119" s="538">
        <v>500</v>
      </c>
      <c r="D119" s="538"/>
      <c r="E119" s="538"/>
      <c r="F119" s="538"/>
    </row>
    <row r="120" spans="1:6" s="75" customFormat="1" ht="18.75" customHeight="1" x14ac:dyDescent="0.3">
      <c r="A120" s="1059"/>
      <c r="B120" s="540" t="s">
        <v>1464</v>
      </c>
      <c r="C120" s="538">
        <v>500</v>
      </c>
      <c r="D120" s="538"/>
      <c r="E120" s="538"/>
      <c r="F120" s="538"/>
    </row>
    <row r="121" spans="1:6" s="75" customFormat="1" ht="18.75" customHeight="1" x14ac:dyDescent="0.3">
      <c r="A121" s="1059"/>
      <c r="B121" s="540" t="s">
        <v>1465</v>
      </c>
      <c r="C121" s="538">
        <v>300</v>
      </c>
      <c r="D121" s="538"/>
      <c r="E121" s="538"/>
      <c r="F121" s="538"/>
    </row>
    <row r="122" spans="1:6" s="75" customFormat="1" ht="18.75" customHeight="1" x14ac:dyDescent="0.3">
      <c r="A122" s="1059"/>
      <c r="B122" s="540" t="s">
        <v>1466</v>
      </c>
      <c r="C122" s="538">
        <v>500</v>
      </c>
      <c r="D122" s="538"/>
      <c r="E122" s="538"/>
      <c r="F122" s="538"/>
    </row>
    <row r="123" spans="1:6" s="75" customFormat="1" ht="18.75" customHeight="1" x14ac:dyDescent="0.3">
      <c r="A123" s="1059"/>
      <c r="B123" s="540" t="s">
        <v>1467</v>
      </c>
      <c r="C123" s="538">
        <v>500</v>
      </c>
      <c r="D123" s="538"/>
      <c r="E123" s="538"/>
      <c r="F123" s="538"/>
    </row>
    <row r="124" spans="1:6" s="75" customFormat="1" ht="18.75" customHeight="1" x14ac:dyDescent="0.3">
      <c r="A124" s="1059"/>
      <c r="B124" s="540" t="s">
        <v>1468</v>
      </c>
      <c r="C124" s="538">
        <v>200</v>
      </c>
      <c r="D124" s="538"/>
      <c r="E124" s="538"/>
      <c r="F124" s="538"/>
    </row>
    <row r="125" spans="1:6" s="75" customFormat="1" ht="18.75" customHeight="1" x14ac:dyDescent="0.3">
      <c r="A125" s="1059"/>
      <c r="B125" s="540" t="s">
        <v>1469</v>
      </c>
      <c r="C125" s="538">
        <v>200</v>
      </c>
      <c r="D125" s="538"/>
      <c r="E125" s="538"/>
      <c r="F125" s="538"/>
    </row>
    <row r="126" spans="1:6" s="75" customFormat="1" ht="18.75" customHeight="1" x14ac:dyDescent="0.3">
      <c r="A126" s="1059"/>
      <c r="B126" s="540" t="s">
        <v>1470</v>
      </c>
      <c r="C126" s="538">
        <v>300</v>
      </c>
      <c r="D126" s="538"/>
      <c r="E126" s="538"/>
      <c r="F126" s="538"/>
    </row>
    <row r="127" spans="1:6" s="75" customFormat="1" ht="18.75" customHeight="1" x14ac:dyDescent="0.3">
      <c r="A127" s="1059"/>
      <c r="B127" s="540" t="s">
        <v>1471</v>
      </c>
      <c r="C127" s="538">
        <v>200</v>
      </c>
      <c r="D127" s="538"/>
      <c r="E127" s="538"/>
      <c r="F127" s="538"/>
    </row>
    <row r="128" spans="1:6" s="75" customFormat="1" ht="18.75" customHeight="1" x14ac:dyDescent="0.3">
      <c r="A128" s="1059"/>
      <c r="B128" s="540" t="s">
        <v>1467</v>
      </c>
      <c r="C128" s="538">
        <v>400</v>
      </c>
      <c r="D128" s="538"/>
      <c r="E128" s="538"/>
      <c r="F128" s="538"/>
    </row>
    <row r="129" spans="1:6" s="75" customFormat="1" ht="18.75" customHeight="1" x14ac:dyDescent="0.3">
      <c r="A129" s="1059"/>
      <c r="B129" s="540" t="s">
        <v>1472</v>
      </c>
      <c r="C129" s="538">
        <v>100</v>
      </c>
      <c r="D129" s="538"/>
      <c r="E129" s="538"/>
      <c r="F129" s="538"/>
    </row>
    <row r="130" spans="1:6" s="75" customFormat="1" ht="18.75" customHeight="1" x14ac:dyDescent="0.3">
      <c r="A130" s="1059"/>
      <c r="B130" s="540" t="s">
        <v>1472</v>
      </c>
      <c r="C130" s="538">
        <v>300</v>
      </c>
      <c r="D130" s="538"/>
      <c r="E130" s="538"/>
      <c r="F130" s="538"/>
    </row>
    <row r="131" spans="1:6" s="75" customFormat="1" ht="18.75" customHeight="1" x14ac:dyDescent="0.3">
      <c r="A131" s="1059"/>
      <c r="B131" s="540" t="s">
        <v>1472</v>
      </c>
      <c r="C131" s="538">
        <v>300</v>
      </c>
      <c r="D131" s="538"/>
      <c r="E131" s="538"/>
      <c r="F131" s="538"/>
    </row>
    <row r="132" spans="1:6" s="75" customFormat="1" ht="18.75" customHeight="1" x14ac:dyDescent="0.3">
      <c r="A132" s="1059"/>
      <c r="B132" s="540" t="s">
        <v>1473</v>
      </c>
      <c r="C132" s="538">
        <v>200</v>
      </c>
      <c r="D132" s="538"/>
      <c r="E132" s="538"/>
      <c r="F132" s="538"/>
    </row>
    <row r="133" spans="1:6" s="75" customFormat="1" ht="18.75" customHeight="1" x14ac:dyDescent="0.3">
      <c r="A133" s="1059"/>
      <c r="B133" s="540" t="s">
        <v>1473</v>
      </c>
      <c r="C133" s="538">
        <v>200</v>
      </c>
      <c r="D133" s="538"/>
      <c r="E133" s="538"/>
      <c r="F133" s="538"/>
    </row>
    <row r="134" spans="1:6" s="75" customFormat="1" ht="18.75" customHeight="1" x14ac:dyDescent="0.3">
      <c r="A134" s="1059"/>
      <c r="B134" s="540" t="s">
        <v>1474</v>
      </c>
      <c r="C134" s="538">
        <v>1500</v>
      </c>
      <c r="D134" s="538"/>
      <c r="E134" s="538"/>
      <c r="F134" s="538"/>
    </row>
    <row r="135" spans="1:6" s="75" customFormat="1" ht="18.75" customHeight="1" x14ac:dyDescent="0.3">
      <c r="A135" s="1059"/>
      <c r="B135" s="540" t="s">
        <v>1474</v>
      </c>
      <c r="C135" s="538">
        <v>1000</v>
      </c>
      <c r="D135" s="538"/>
      <c r="E135" s="538"/>
      <c r="F135" s="538"/>
    </row>
    <row r="136" spans="1:6" s="75" customFormat="1" ht="18.75" customHeight="1" x14ac:dyDescent="0.3">
      <c r="A136" s="1059"/>
      <c r="B136" s="540" t="s">
        <v>1474</v>
      </c>
      <c r="C136" s="538">
        <v>700</v>
      </c>
      <c r="D136" s="538"/>
      <c r="E136" s="538"/>
      <c r="F136" s="538"/>
    </row>
    <row r="137" spans="1:6" s="75" customFormat="1" ht="18.75" customHeight="1" x14ac:dyDescent="0.3">
      <c r="A137" s="1059"/>
      <c r="B137" s="540" t="s">
        <v>1475</v>
      </c>
      <c r="C137" s="538">
        <v>500</v>
      </c>
      <c r="D137" s="538"/>
      <c r="E137" s="538"/>
      <c r="F137" s="538"/>
    </row>
    <row r="138" spans="1:6" s="75" customFormat="1" ht="18.75" customHeight="1" x14ac:dyDescent="0.3">
      <c r="A138" s="1059"/>
      <c r="B138" s="540" t="s">
        <v>1476</v>
      </c>
      <c r="C138" s="538">
        <v>300</v>
      </c>
      <c r="D138" s="538"/>
      <c r="E138" s="538"/>
      <c r="F138" s="538"/>
    </row>
    <row r="139" spans="1:6" s="75" customFormat="1" ht="18.75" customHeight="1" x14ac:dyDescent="0.3">
      <c r="A139" s="1059"/>
      <c r="B139" s="540" t="s">
        <v>1476</v>
      </c>
      <c r="C139" s="538">
        <v>600</v>
      </c>
      <c r="D139" s="538"/>
      <c r="E139" s="538"/>
      <c r="F139" s="538"/>
    </row>
    <row r="140" spans="1:6" s="75" customFormat="1" ht="18.75" customHeight="1" x14ac:dyDescent="0.3">
      <c r="A140" s="1059"/>
      <c r="B140" s="540" t="s">
        <v>703</v>
      </c>
      <c r="C140" s="538">
        <v>250</v>
      </c>
      <c r="D140" s="538"/>
      <c r="E140" s="538"/>
      <c r="F140" s="538"/>
    </row>
    <row r="141" spans="1:6" s="75" customFormat="1" ht="15.75" customHeight="1" x14ac:dyDescent="0.3">
      <c r="A141" s="1059"/>
      <c r="B141" s="540" t="s">
        <v>1477</v>
      </c>
      <c r="C141" s="538">
        <v>100</v>
      </c>
      <c r="D141" s="538"/>
      <c r="E141" s="538"/>
      <c r="F141" s="538"/>
    </row>
    <row r="142" spans="1:6" s="75" customFormat="1" ht="15.75" customHeight="1" x14ac:dyDescent="0.3">
      <c r="A142" s="1059"/>
      <c r="B142" s="540" t="s">
        <v>1478</v>
      </c>
      <c r="C142" s="538">
        <v>150</v>
      </c>
      <c r="D142" s="538"/>
      <c r="E142" s="538"/>
      <c r="F142" s="538"/>
    </row>
    <row r="143" spans="1:6" s="75" customFormat="1" ht="15.75" customHeight="1" x14ac:dyDescent="0.3">
      <c r="A143" s="1059"/>
      <c r="B143" s="539" t="s">
        <v>1479</v>
      </c>
      <c r="C143" s="97">
        <v>2000</v>
      </c>
      <c r="D143" s="538"/>
      <c r="E143" s="538"/>
      <c r="F143" s="538"/>
    </row>
    <row r="144" spans="1:6" s="75" customFormat="1" ht="15.75" customHeight="1" x14ac:dyDescent="0.3">
      <c r="A144" s="1059"/>
      <c r="B144" s="539" t="s">
        <v>1480</v>
      </c>
      <c r="C144" s="97">
        <v>50</v>
      </c>
      <c r="D144" s="538"/>
      <c r="E144" s="538"/>
      <c r="F144" s="538"/>
    </row>
    <row r="145" spans="1:6" s="75" customFormat="1" ht="15.75" customHeight="1" x14ac:dyDescent="0.3">
      <c r="A145" s="1059"/>
      <c r="B145" s="539" t="s">
        <v>1480</v>
      </c>
      <c r="C145" s="97">
        <v>60</v>
      </c>
      <c r="D145" s="538"/>
      <c r="E145" s="538"/>
      <c r="F145" s="538"/>
    </row>
    <row r="146" spans="1:6" s="75" customFormat="1" ht="15.75" customHeight="1" x14ac:dyDescent="0.3">
      <c r="A146" s="1059"/>
      <c r="B146" s="539" t="s">
        <v>1481</v>
      </c>
      <c r="C146" s="97">
        <v>300</v>
      </c>
      <c r="D146" s="538"/>
      <c r="E146" s="538"/>
      <c r="F146" s="538"/>
    </row>
    <row r="147" spans="1:6" s="75" customFormat="1" ht="15.75" customHeight="1" x14ac:dyDescent="0.3">
      <c r="A147" s="1059"/>
      <c r="B147" s="539" t="s">
        <v>2180</v>
      </c>
      <c r="C147" s="97">
        <v>1300</v>
      </c>
      <c r="D147" s="538"/>
      <c r="E147" s="538"/>
      <c r="F147" s="538"/>
    </row>
    <row r="148" spans="1:6" s="75" customFormat="1" ht="15.75" customHeight="1" x14ac:dyDescent="0.3">
      <c r="A148" s="1059"/>
      <c r="B148" s="539" t="s">
        <v>1482</v>
      </c>
      <c r="C148" s="97">
        <v>900</v>
      </c>
      <c r="D148" s="538"/>
      <c r="E148" s="538"/>
      <c r="F148" s="538"/>
    </row>
    <row r="149" spans="1:6" s="75" customFormat="1" ht="15.75" customHeight="1" x14ac:dyDescent="0.3">
      <c r="A149" s="1059"/>
      <c r="B149" s="539" t="s">
        <v>1483</v>
      </c>
      <c r="C149" s="97">
        <v>350</v>
      </c>
      <c r="D149" s="538"/>
      <c r="E149" s="538"/>
      <c r="F149" s="538"/>
    </row>
    <row r="150" spans="1:6" s="75" customFormat="1" ht="15.75" customHeight="1" x14ac:dyDescent="0.3">
      <c r="A150" s="1059"/>
      <c r="B150" s="539" t="s">
        <v>1484</v>
      </c>
      <c r="C150" s="97">
        <v>320</v>
      </c>
      <c r="D150" s="538"/>
      <c r="E150" s="538"/>
      <c r="F150" s="538"/>
    </row>
    <row r="151" spans="1:6" s="75" customFormat="1" ht="15.75" customHeight="1" x14ac:dyDescent="0.3">
      <c r="A151" s="1059"/>
      <c r="B151" s="539" t="s">
        <v>1484</v>
      </c>
      <c r="C151" s="97">
        <v>330</v>
      </c>
      <c r="D151" s="538"/>
      <c r="E151" s="538"/>
      <c r="F151" s="538"/>
    </row>
    <row r="152" spans="1:6" s="75" customFormat="1" ht="15.75" customHeight="1" x14ac:dyDescent="0.3">
      <c r="A152" s="1059"/>
      <c r="B152" s="539" t="s">
        <v>1442</v>
      </c>
      <c r="C152" s="97">
        <v>800</v>
      </c>
      <c r="D152" s="538"/>
      <c r="E152" s="538"/>
      <c r="F152" s="538"/>
    </row>
    <row r="153" spans="1:6" s="75" customFormat="1" ht="15.75" customHeight="1" x14ac:dyDescent="0.3">
      <c r="A153" s="1059"/>
      <c r="B153" s="539" t="s">
        <v>1485</v>
      </c>
      <c r="C153" s="97">
        <v>70</v>
      </c>
      <c r="D153" s="538"/>
      <c r="E153" s="538"/>
      <c r="F153" s="538"/>
    </row>
    <row r="154" spans="1:6" s="75" customFormat="1" ht="15.75" customHeight="1" x14ac:dyDescent="0.3">
      <c r="A154" s="1059"/>
      <c r="B154" s="539" t="s">
        <v>1486</v>
      </c>
      <c r="C154" s="97">
        <v>20</v>
      </c>
      <c r="D154" s="538"/>
      <c r="E154" s="538"/>
      <c r="F154" s="538"/>
    </row>
    <row r="155" spans="1:6" s="75" customFormat="1" ht="15.75" customHeight="1" x14ac:dyDescent="0.3">
      <c r="A155" s="1059"/>
      <c r="B155" s="539" t="s">
        <v>1487</v>
      </c>
      <c r="C155" s="97">
        <v>1150</v>
      </c>
      <c r="D155" s="538"/>
      <c r="E155" s="538"/>
      <c r="F155" s="538"/>
    </row>
    <row r="156" spans="1:6" s="75" customFormat="1" ht="15.75" customHeight="1" x14ac:dyDescent="0.3">
      <c r="A156" s="1059"/>
      <c r="B156" s="539" t="s">
        <v>1488</v>
      </c>
      <c r="C156" s="97">
        <v>150</v>
      </c>
      <c r="D156" s="538"/>
      <c r="E156" s="538"/>
      <c r="F156" s="538"/>
    </row>
    <row r="157" spans="1:6" s="75" customFormat="1" ht="15.75" customHeight="1" x14ac:dyDescent="0.3">
      <c r="A157" s="1059"/>
      <c r="B157" s="539" t="s">
        <v>1489</v>
      </c>
      <c r="C157" s="97">
        <v>1100</v>
      </c>
      <c r="D157" s="538"/>
      <c r="E157" s="538"/>
      <c r="F157" s="538"/>
    </row>
    <row r="158" spans="1:6" s="75" customFormat="1" ht="15.75" customHeight="1" x14ac:dyDescent="0.3">
      <c r="A158" s="1059"/>
      <c r="B158" s="540" t="s">
        <v>1403</v>
      </c>
      <c r="C158" s="538">
        <v>2000</v>
      </c>
      <c r="D158" s="538"/>
      <c r="E158" s="538"/>
      <c r="F158" s="538"/>
    </row>
    <row r="159" spans="1:6" s="75" customFormat="1" ht="15.75" customHeight="1" x14ac:dyDescent="0.3">
      <c r="A159" s="1059"/>
      <c r="B159" s="540" t="s">
        <v>1051</v>
      </c>
      <c r="C159" s="538">
        <v>2000</v>
      </c>
      <c r="D159" s="538"/>
      <c r="E159" s="538"/>
      <c r="F159" s="538"/>
    </row>
    <row r="160" spans="1:6" s="75" customFormat="1" ht="18" x14ac:dyDescent="0.3">
      <c r="A160" s="538">
        <v>2</v>
      </c>
      <c r="B160" s="540" t="s">
        <v>8</v>
      </c>
      <c r="C160" s="538">
        <v>0</v>
      </c>
      <c r="D160" s="538">
        <v>0</v>
      </c>
      <c r="E160" s="538">
        <v>0</v>
      </c>
      <c r="F160" s="538">
        <v>0</v>
      </c>
    </row>
    <row r="161" spans="1:6" s="75" customFormat="1" ht="36" x14ac:dyDescent="0.3">
      <c r="A161" s="541">
        <v>3</v>
      </c>
      <c r="B161" s="540" t="s">
        <v>9</v>
      </c>
      <c r="C161" s="226">
        <v>0</v>
      </c>
      <c r="D161" s="226">
        <v>0</v>
      </c>
      <c r="E161" s="226">
        <v>0</v>
      </c>
      <c r="F161" s="226">
        <v>0</v>
      </c>
    </row>
    <row r="162" spans="1:6" s="75" customFormat="1" ht="18" x14ac:dyDescent="0.3">
      <c r="A162" s="541">
        <v>4</v>
      </c>
      <c r="B162" s="540" t="s">
        <v>10</v>
      </c>
      <c r="C162" s="226">
        <v>0</v>
      </c>
      <c r="D162" s="226">
        <v>0</v>
      </c>
      <c r="E162" s="226">
        <v>0</v>
      </c>
      <c r="F162" s="226"/>
    </row>
    <row r="163" spans="1:6" s="75" customFormat="1" ht="17.399999999999999" x14ac:dyDescent="0.3">
      <c r="A163" s="554"/>
      <c r="B163" s="551" t="s">
        <v>1986</v>
      </c>
      <c r="C163" s="356">
        <f>SUM(C162,C161,C160,C118)</f>
        <v>22700</v>
      </c>
      <c r="D163" s="356">
        <f>SUM(D162,D161,D160,D118)</f>
        <v>0</v>
      </c>
      <c r="E163" s="356">
        <f>SUM(E162,E161,E160,E118)</f>
        <v>0</v>
      </c>
      <c r="F163" s="356">
        <f>SUM(F162,F161,F160,F118)</f>
        <v>0</v>
      </c>
    </row>
    <row r="164" spans="1:6" s="75" customFormat="1" ht="17.399999999999999" x14ac:dyDescent="0.3">
      <c r="A164" s="1117" t="s">
        <v>1987</v>
      </c>
      <c r="B164" s="1117"/>
      <c r="C164" s="1117"/>
      <c r="D164" s="1117"/>
      <c r="E164" s="1117"/>
      <c r="F164" s="1117"/>
    </row>
    <row r="165" spans="1:6" s="75" customFormat="1" ht="18" x14ac:dyDescent="0.3">
      <c r="A165" s="538">
        <v>1</v>
      </c>
      <c r="B165" s="540" t="s">
        <v>1054</v>
      </c>
      <c r="C165" s="543">
        <f>SUM(C166:C173)</f>
        <v>2500</v>
      </c>
      <c r="D165" s="543">
        <f>SUM(D166:D170)</f>
        <v>0</v>
      </c>
      <c r="E165" s="543">
        <f>SUM(E166:E170)</f>
        <v>0</v>
      </c>
      <c r="F165" s="543">
        <f>SUM(F166:F170)</f>
        <v>31.5</v>
      </c>
    </row>
    <row r="166" spans="1:6" s="75" customFormat="1" ht="18" x14ac:dyDescent="0.3">
      <c r="A166" s="1115"/>
      <c r="B166" s="94" t="s">
        <v>1988</v>
      </c>
      <c r="C166" s="226">
        <v>500</v>
      </c>
      <c r="D166" s="226"/>
      <c r="E166" s="226"/>
      <c r="F166" s="538"/>
    </row>
    <row r="167" spans="1:6" s="75" customFormat="1" ht="18" x14ac:dyDescent="0.3">
      <c r="A167" s="1115"/>
      <c r="B167" s="540" t="s">
        <v>1989</v>
      </c>
      <c r="C167" s="538">
        <v>1000</v>
      </c>
      <c r="D167" s="226"/>
      <c r="E167" s="226"/>
      <c r="F167" s="538">
        <v>15</v>
      </c>
    </row>
    <row r="168" spans="1:6" s="75" customFormat="1" ht="18" x14ac:dyDescent="0.3">
      <c r="A168" s="1115"/>
      <c r="B168" s="94" t="s">
        <v>1990</v>
      </c>
      <c r="C168" s="538">
        <v>0</v>
      </c>
      <c r="D168" s="226"/>
      <c r="E168" s="226"/>
      <c r="F168" s="538">
        <v>1.5</v>
      </c>
    </row>
    <row r="169" spans="1:6" s="75" customFormat="1" ht="18" x14ac:dyDescent="0.3">
      <c r="A169" s="1115"/>
      <c r="B169" s="94" t="s">
        <v>2181</v>
      </c>
      <c r="C169" s="573">
        <v>0</v>
      </c>
      <c r="D169" s="575"/>
      <c r="E169" s="575"/>
      <c r="F169" s="573">
        <v>15</v>
      </c>
    </row>
    <row r="170" spans="1:6" s="75" customFormat="1" ht="18" x14ac:dyDescent="0.3">
      <c r="A170" s="1115"/>
      <c r="B170" s="94" t="s">
        <v>1991</v>
      </c>
      <c r="C170" s="538">
        <v>1000</v>
      </c>
      <c r="D170" s="226"/>
      <c r="E170" s="226"/>
      <c r="F170" s="538"/>
    </row>
    <row r="171" spans="1:6" s="75" customFormat="1" ht="18" x14ac:dyDescent="0.3">
      <c r="A171" s="541">
        <v>2</v>
      </c>
      <c r="B171" s="540" t="s">
        <v>8</v>
      </c>
      <c r="C171" s="226">
        <v>0</v>
      </c>
      <c r="D171" s="226"/>
      <c r="E171" s="226"/>
      <c r="F171" s="226"/>
    </row>
    <row r="172" spans="1:6" s="75" customFormat="1" ht="36" x14ac:dyDescent="0.3">
      <c r="A172" s="541">
        <v>3</v>
      </c>
      <c r="B172" s="540" t="s">
        <v>9</v>
      </c>
      <c r="C172" s="226">
        <v>0</v>
      </c>
      <c r="D172" s="226"/>
      <c r="E172" s="226"/>
      <c r="F172" s="226"/>
    </row>
    <row r="173" spans="1:6" s="75" customFormat="1" ht="18" x14ac:dyDescent="0.3">
      <c r="A173" s="541">
        <v>4</v>
      </c>
      <c r="B173" s="540" t="s">
        <v>10</v>
      </c>
      <c r="C173" s="226">
        <v>0</v>
      </c>
      <c r="D173" s="226"/>
      <c r="E173" s="226"/>
      <c r="F173" s="226"/>
    </row>
    <row r="174" spans="1:6" s="75" customFormat="1" ht="17.399999999999999" x14ac:dyDescent="0.3">
      <c r="A174" s="554"/>
      <c r="B174" s="551" t="s">
        <v>1056</v>
      </c>
      <c r="C174" s="356">
        <f>SUM(C173,C171,C165,C172)</f>
        <v>2500</v>
      </c>
      <c r="D174" s="356">
        <f>SUM(D173,D171,D165)</f>
        <v>0</v>
      </c>
      <c r="E174" s="356">
        <f>SUM(E173,E171,E165)</f>
        <v>0</v>
      </c>
      <c r="F174" s="356">
        <f>SUM(F173,F171,F165)</f>
        <v>31.5</v>
      </c>
    </row>
    <row r="175" spans="1:6" s="75" customFormat="1" ht="17.399999999999999" x14ac:dyDescent="0.3">
      <c r="A175" s="1117" t="s">
        <v>127</v>
      </c>
      <c r="B175" s="1117"/>
      <c r="C175" s="1117"/>
      <c r="D175" s="1117"/>
      <c r="E175" s="1117"/>
      <c r="F175" s="1117"/>
    </row>
    <row r="176" spans="1:6" s="75" customFormat="1" ht="18" x14ac:dyDescent="0.3">
      <c r="A176" s="538">
        <v>1</v>
      </c>
      <c r="B176" s="540" t="s">
        <v>1054</v>
      </c>
      <c r="C176" s="543">
        <f>SUM(C177:C195)</f>
        <v>19925</v>
      </c>
      <c r="D176" s="543">
        <f>SUM(D177:D195)</f>
        <v>4.96</v>
      </c>
      <c r="E176" s="543">
        <f>SUM(E177:E195)</f>
        <v>2050</v>
      </c>
      <c r="F176" s="543">
        <f>SUM(F177:F195)</f>
        <v>5.6</v>
      </c>
    </row>
    <row r="177" spans="1:6" s="75" customFormat="1" ht="18" x14ac:dyDescent="0.3">
      <c r="A177" s="1059"/>
      <c r="B177" s="355" t="s">
        <v>1490</v>
      </c>
      <c r="C177" s="226">
        <v>0</v>
      </c>
      <c r="D177" s="226">
        <v>0.85</v>
      </c>
      <c r="E177" s="226">
        <v>0</v>
      </c>
      <c r="F177" s="226">
        <v>0</v>
      </c>
    </row>
    <row r="178" spans="1:6" s="75" customFormat="1" ht="18" x14ac:dyDescent="0.3">
      <c r="A178" s="1059"/>
      <c r="B178" s="355" t="s">
        <v>1404</v>
      </c>
      <c r="C178" s="226">
        <v>0</v>
      </c>
      <c r="D178" s="226">
        <v>0.4</v>
      </c>
      <c r="E178" s="226">
        <v>0</v>
      </c>
      <c r="F178" s="226">
        <v>0</v>
      </c>
    </row>
    <row r="179" spans="1:6" s="75" customFormat="1" ht="18" x14ac:dyDescent="0.3">
      <c r="A179" s="1059"/>
      <c r="B179" s="355" t="s">
        <v>1491</v>
      </c>
      <c r="C179" s="226">
        <v>500</v>
      </c>
      <c r="D179" s="226">
        <v>2.5</v>
      </c>
      <c r="E179" s="226">
        <v>0</v>
      </c>
      <c r="F179" s="226">
        <v>0</v>
      </c>
    </row>
    <row r="180" spans="1:6" s="75" customFormat="1" ht="18" x14ac:dyDescent="0.3">
      <c r="A180" s="1059"/>
      <c r="B180" s="355" t="s">
        <v>1492</v>
      </c>
      <c r="C180" s="226">
        <v>175</v>
      </c>
      <c r="D180" s="226">
        <v>0</v>
      </c>
      <c r="E180" s="226">
        <v>0</v>
      </c>
      <c r="F180" s="226">
        <v>0</v>
      </c>
    </row>
    <row r="181" spans="1:6" s="75" customFormat="1" ht="18" x14ac:dyDescent="0.3">
      <c r="A181" s="1059"/>
      <c r="B181" s="355" t="s">
        <v>1493</v>
      </c>
      <c r="C181" s="226">
        <v>1300</v>
      </c>
      <c r="D181" s="226">
        <v>1</v>
      </c>
      <c r="E181" s="226">
        <v>0</v>
      </c>
      <c r="F181" s="226">
        <v>0</v>
      </c>
    </row>
    <row r="182" spans="1:6" s="75" customFormat="1" ht="18" x14ac:dyDescent="0.3">
      <c r="A182" s="1059"/>
      <c r="B182" s="355" t="s">
        <v>1494</v>
      </c>
      <c r="C182" s="226">
        <v>550</v>
      </c>
      <c r="D182" s="226">
        <v>0</v>
      </c>
      <c r="E182" s="226">
        <v>0</v>
      </c>
      <c r="F182" s="226">
        <v>0</v>
      </c>
    </row>
    <row r="183" spans="1:6" s="75" customFormat="1" ht="18" x14ac:dyDescent="0.3">
      <c r="A183" s="1059"/>
      <c r="B183" s="355" t="s">
        <v>1495</v>
      </c>
      <c r="C183" s="226">
        <v>800</v>
      </c>
      <c r="D183" s="226">
        <v>0</v>
      </c>
      <c r="E183" s="226">
        <v>0</v>
      </c>
      <c r="F183" s="226">
        <v>0.4</v>
      </c>
    </row>
    <row r="184" spans="1:6" s="75" customFormat="1" ht="18" x14ac:dyDescent="0.3">
      <c r="A184" s="1059"/>
      <c r="B184" s="355" t="s">
        <v>1496</v>
      </c>
      <c r="C184" s="226">
        <v>1600</v>
      </c>
      <c r="D184" s="226">
        <v>0</v>
      </c>
      <c r="E184" s="226">
        <v>0</v>
      </c>
      <c r="F184" s="226">
        <v>0</v>
      </c>
    </row>
    <row r="185" spans="1:6" s="75" customFormat="1" ht="18" x14ac:dyDescent="0.3">
      <c r="A185" s="1059"/>
      <c r="B185" s="355" t="s">
        <v>1441</v>
      </c>
      <c r="C185" s="226">
        <v>0</v>
      </c>
      <c r="D185" s="226">
        <v>0</v>
      </c>
      <c r="E185" s="226">
        <v>450</v>
      </c>
      <c r="F185" s="226">
        <v>0.5</v>
      </c>
    </row>
    <row r="186" spans="1:6" s="75" customFormat="1" ht="18" x14ac:dyDescent="0.3">
      <c r="A186" s="1059"/>
      <c r="B186" s="355" t="s">
        <v>1497</v>
      </c>
      <c r="C186" s="226">
        <v>5000</v>
      </c>
      <c r="D186" s="226">
        <v>0</v>
      </c>
      <c r="E186" s="226">
        <v>0</v>
      </c>
      <c r="F186" s="226">
        <v>0</v>
      </c>
    </row>
    <row r="187" spans="1:6" s="75" customFormat="1" ht="18" x14ac:dyDescent="0.3">
      <c r="A187" s="1059"/>
      <c r="B187" s="355" t="s">
        <v>1498</v>
      </c>
      <c r="C187" s="226">
        <v>5000</v>
      </c>
      <c r="D187" s="226">
        <v>0</v>
      </c>
      <c r="E187" s="226">
        <v>0</v>
      </c>
      <c r="F187" s="226">
        <v>0</v>
      </c>
    </row>
    <row r="188" spans="1:6" s="75" customFormat="1" ht="18" x14ac:dyDescent="0.3">
      <c r="A188" s="1059"/>
      <c r="B188" s="355" t="s">
        <v>1499</v>
      </c>
      <c r="C188" s="226">
        <v>5000</v>
      </c>
      <c r="D188" s="226">
        <v>0</v>
      </c>
      <c r="E188" s="226">
        <v>0</v>
      </c>
      <c r="F188" s="226">
        <v>0</v>
      </c>
    </row>
    <row r="189" spans="1:6" s="75" customFormat="1" ht="18" x14ac:dyDescent="0.3">
      <c r="A189" s="1059"/>
      <c r="B189" s="355" t="s">
        <v>1992</v>
      </c>
      <c r="C189" s="226">
        <v>0</v>
      </c>
      <c r="D189" s="226">
        <v>0</v>
      </c>
      <c r="E189" s="226">
        <v>1600</v>
      </c>
      <c r="F189" s="226">
        <v>0.4</v>
      </c>
    </row>
    <row r="190" spans="1:6" s="75" customFormat="1" ht="18" x14ac:dyDescent="0.3">
      <c r="A190" s="1059"/>
      <c r="B190" s="355" t="s">
        <v>1500</v>
      </c>
      <c r="C190" s="226">
        <v>0</v>
      </c>
      <c r="D190" s="226">
        <v>0</v>
      </c>
      <c r="E190" s="226">
        <v>0</v>
      </c>
      <c r="F190" s="226">
        <v>0.5</v>
      </c>
    </row>
    <row r="191" spans="1:6" s="75" customFormat="1" ht="18" x14ac:dyDescent="0.3">
      <c r="A191" s="1059"/>
      <c r="B191" s="355" t="s">
        <v>1501</v>
      </c>
      <c r="C191" s="226">
        <v>0</v>
      </c>
      <c r="D191" s="226">
        <v>0</v>
      </c>
      <c r="E191" s="226">
        <v>0</v>
      </c>
      <c r="F191" s="226">
        <v>0.8</v>
      </c>
    </row>
    <row r="192" spans="1:6" s="75" customFormat="1" ht="18" x14ac:dyDescent="0.3">
      <c r="A192" s="1059"/>
      <c r="B192" s="355" t="s">
        <v>1502</v>
      </c>
      <c r="C192" s="226">
        <v>0</v>
      </c>
      <c r="D192" s="226">
        <v>0</v>
      </c>
      <c r="E192" s="226">
        <v>0</v>
      </c>
      <c r="F192" s="226">
        <v>2</v>
      </c>
    </row>
    <row r="193" spans="1:7" s="75" customFormat="1" ht="18" x14ac:dyDescent="0.3">
      <c r="A193" s="1059"/>
      <c r="B193" s="355" t="s">
        <v>1503</v>
      </c>
      <c r="C193" s="226">
        <v>0</v>
      </c>
      <c r="D193" s="226">
        <v>0</v>
      </c>
      <c r="E193" s="226">
        <v>0</v>
      </c>
      <c r="F193" s="226">
        <v>1</v>
      </c>
    </row>
    <row r="194" spans="1:7" s="75" customFormat="1" ht="18" x14ac:dyDescent="0.3">
      <c r="A194" s="1059"/>
      <c r="B194" s="355" t="s">
        <v>1504</v>
      </c>
      <c r="C194" s="226">
        <v>0</v>
      </c>
      <c r="D194" s="226">
        <v>0.01</v>
      </c>
      <c r="E194" s="226">
        <v>0</v>
      </c>
      <c r="F194" s="226">
        <v>0</v>
      </c>
    </row>
    <row r="195" spans="1:7" s="75" customFormat="1" ht="18" x14ac:dyDescent="0.3">
      <c r="A195" s="1059"/>
      <c r="B195" s="355" t="s">
        <v>1505</v>
      </c>
      <c r="C195" s="226">
        <v>0</v>
      </c>
      <c r="D195" s="226">
        <v>0.2</v>
      </c>
      <c r="E195" s="226">
        <v>0</v>
      </c>
      <c r="F195" s="226">
        <v>0</v>
      </c>
    </row>
    <row r="196" spans="1:7" s="75" customFormat="1" ht="18" x14ac:dyDescent="0.3">
      <c r="A196" s="541">
        <v>2</v>
      </c>
      <c r="B196" s="540" t="s">
        <v>8</v>
      </c>
      <c r="C196" s="226"/>
      <c r="D196" s="226"/>
      <c r="E196" s="226"/>
      <c r="F196" s="226"/>
    </row>
    <row r="197" spans="1:7" s="75" customFormat="1" ht="36" x14ac:dyDescent="0.3">
      <c r="A197" s="541">
        <v>3</v>
      </c>
      <c r="B197" s="540" t="s">
        <v>9</v>
      </c>
      <c r="C197" s="226"/>
      <c r="D197" s="226"/>
      <c r="E197" s="226"/>
      <c r="F197" s="226"/>
    </row>
    <row r="198" spans="1:7" s="75" customFormat="1" ht="18" x14ac:dyDescent="0.3">
      <c r="A198" s="541">
        <v>4</v>
      </c>
      <c r="B198" s="540" t="s">
        <v>10</v>
      </c>
      <c r="C198" s="226"/>
      <c r="D198" s="226"/>
      <c r="E198" s="226"/>
      <c r="F198" s="226"/>
    </row>
    <row r="199" spans="1:7" s="75" customFormat="1" ht="17.399999999999999" x14ac:dyDescent="0.3">
      <c r="A199" s="554"/>
      <c r="B199" s="551" t="s">
        <v>1056</v>
      </c>
      <c r="C199" s="356">
        <f>SUM(C176)</f>
        <v>19925</v>
      </c>
      <c r="D199" s="356">
        <f>SUM(D176)</f>
        <v>4.96</v>
      </c>
      <c r="E199" s="356">
        <f>SUM(E176)</f>
        <v>2050</v>
      </c>
      <c r="F199" s="356">
        <f>SUM(F176)</f>
        <v>5.6</v>
      </c>
    </row>
    <row r="200" spans="1:7" s="75" customFormat="1" ht="17.399999999999999" x14ac:dyDescent="0.3">
      <c r="A200" s="1117" t="s">
        <v>128</v>
      </c>
      <c r="B200" s="1117"/>
      <c r="C200" s="1117"/>
      <c r="D200" s="1117"/>
      <c r="E200" s="1117"/>
      <c r="F200" s="1117"/>
      <c r="G200" s="27"/>
    </row>
    <row r="201" spans="1:7" s="75" customFormat="1" ht="18" x14ac:dyDescent="0.3">
      <c r="A201" s="538">
        <v>1</v>
      </c>
      <c r="B201" s="540" t="s">
        <v>1054</v>
      </c>
      <c r="C201" s="538">
        <f>SUM(C202:C225)</f>
        <v>28210</v>
      </c>
      <c r="D201" s="538">
        <f>SUM(D202:D225)</f>
        <v>0</v>
      </c>
      <c r="E201" s="538">
        <f>SUM(E202:E225)</f>
        <v>0</v>
      </c>
      <c r="F201" s="538">
        <f>SUM(F202:F225)</f>
        <v>0</v>
      </c>
      <c r="G201" s="27"/>
    </row>
    <row r="202" spans="1:7" s="75" customFormat="1" ht="18" x14ac:dyDescent="0.3">
      <c r="A202" s="1059"/>
      <c r="B202" s="540" t="s">
        <v>1506</v>
      </c>
      <c r="C202" s="538">
        <v>700</v>
      </c>
      <c r="D202" s="538"/>
      <c r="E202" s="538"/>
      <c r="F202" s="538"/>
      <c r="G202" s="27"/>
    </row>
    <row r="203" spans="1:7" s="75" customFormat="1" ht="18" x14ac:dyDescent="0.3">
      <c r="A203" s="1059"/>
      <c r="B203" s="540" t="s">
        <v>1507</v>
      </c>
      <c r="C203" s="538">
        <v>500</v>
      </c>
      <c r="D203" s="538"/>
      <c r="E203" s="538"/>
      <c r="F203" s="538"/>
      <c r="G203" s="27"/>
    </row>
    <row r="204" spans="1:7" s="75" customFormat="1" ht="18" x14ac:dyDescent="0.3">
      <c r="A204" s="1059"/>
      <c r="B204" s="540" t="s">
        <v>1508</v>
      </c>
      <c r="C204" s="538">
        <v>800</v>
      </c>
      <c r="D204" s="538"/>
      <c r="E204" s="538"/>
      <c r="F204" s="538"/>
      <c r="G204" s="27"/>
    </row>
    <row r="205" spans="1:7" s="75" customFormat="1" ht="18" x14ac:dyDescent="0.3">
      <c r="A205" s="1059"/>
      <c r="B205" s="540" t="s">
        <v>1509</v>
      </c>
      <c r="C205" s="538">
        <v>1300</v>
      </c>
      <c r="D205" s="538"/>
      <c r="E205" s="538"/>
      <c r="F205" s="538"/>
      <c r="G205" s="27"/>
    </row>
    <row r="206" spans="1:7" s="75" customFormat="1" ht="18" x14ac:dyDescent="0.3">
      <c r="A206" s="1059"/>
      <c r="B206" s="540" t="s">
        <v>1510</v>
      </c>
      <c r="C206" s="538">
        <v>2060</v>
      </c>
      <c r="D206" s="538"/>
      <c r="E206" s="538"/>
      <c r="F206" s="538"/>
      <c r="G206" s="27"/>
    </row>
    <row r="207" spans="1:7" s="75" customFormat="1" ht="18" x14ac:dyDescent="0.3">
      <c r="A207" s="1059"/>
      <c r="B207" s="540" t="s">
        <v>1511</v>
      </c>
      <c r="C207" s="538">
        <v>2500</v>
      </c>
      <c r="D207" s="538"/>
      <c r="E207" s="538"/>
      <c r="F207" s="538"/>
      <c r="G207" s="27"/>
    </row>
    <row r="208" spans="1:7" s="75" customFormat="1" ht="18" x14ac:dyDescent="0.3">
      <c r="A208" s="1059"/>
      <c r="B208" s="540" t="s">
        <v>1512</v>
      </c>
      <c r="C208" s="538">
        <v>2000</v>
      </c>
      <c r="D208" s="538"/>
      <c r="E208" s="538"/>
      <c r="F208" s="538"/>
      <c r="G208" s="27"/>
    </row>
    <row r="209" spans="1:7" s="75" customFormat="1" ht="18" x14ac:dyDescent="0.3">
      <c r="A209" s="1059"/>
      <c r="B209" s="540" t="s">
        <v>1513</v>
      </c>
      <c r="C209" s="538">
        <v>2000</v>
      </c>
      <c r="D209" s="538"/>
      <c r="E209" s="538"/>
      <c r="F209" s="538"/>
      <c r="G209" s="27"/>
    </row>
    <row r="210" spans="1:7" s="75" customFormat="1" ht="18" x14ac:dyDescent="0.3">
      <c r="A210" s="1059"/>
      <c r="B210" s="540" t="s">
        <v>1514</v>
      </c>
      <c r="C210" s="538">
        <v>1500</v>
      </c>
      <c r="D210" s="538"/>
      <c r="E210" s="538"/>
      <c r="F210" s="538"/>
      <c r="G210" s="27"/>
    </row>
    <row r="211" spans="1:7" s="75" customFormat="1" ht="18" x14ac:dyDescent="0.3">
      <c r="A211" s="1059"/>
      <c r="B211" s="540" t="s">
        <v>1515</v>
      </c>
      <c r="C211" s="538">
        <v>1000</v>
      </c>
      <c r="D211" s="538"/>
      <c r="E211" s="538"/>
      <c r="F211" s="538"/>
      <c r="G211" s="27"/>
    </row>
    <row r="212" spans="1:7" s="75" customFormat="1" ht="18" x14ac:dyDescent="0.3">
      <c r="A212" s="1059"/>
      <c r="B212" s="540" t="s">
        <v>1516</v>
      </c>
      <c r="C212" s="538">
        <v>2500</v>
      </c>
      <c r="D212" s="538"/>
      <c r="E212" s="538"/>
      <c r="F212" s="538"/>
      <c r="G212" s="27"/>
    </row>
    <row r="213" spans="1:7" s="75" customFormat="1" ht="18" x14ac:dyDescent="0.3">
      <c r="A213" s="1059"/>
      <c r="B213" s="540" t="s">
        <v>1517</v>
      </c>
      <c r="C213" s="538">
        <v>2200</v>
      </c>
      <c r="D213" s="538"/>
      <c r="E213" s="538"/>
      <c r="F213" s="538"/>
      <c r="G213" s="27"/>
    </row>
    <row r="214" spans="1:7" s="75" customFormat="1" ht="18" x14ac:dyDescent="0.3">
      <c r="A214" s="1059"/>
      <c r="B214" s="540" t="s">
        <v>1049</v>
      </c>
      <c r="C214" s="538">
        <v>300</v>
      </c>
      <c r="D214" s="538"/>
      <c r="E214" s="538"/>
      <c r="F214" s="538"/>
      <c r="G214" s="27"/>
    </row>
    <row r="215" spans="1:7" s="75" customFormat="1" ht="18" x14ac:dyDescent="0.3">
      <c r="A215" s="1059"/>
      <c r="B215" s="540" t="s">
        <v>1518</v>
      </c>
      <c r="C215" s="538">
        <v>2500</v>
      </c>
      <c r="D215" s="538"/>
      <c r="E215" s="538"/>
      <c r="F215" s="538"/>
      <c r="G215" s="27"/>
    </row>
    <row r="216" spans="1:7" s="75" customFormat="1" ht="18" x14ac:dyDescent="0.3">
      <c r="A216" s="1059"/>
      <c r="B216" s="540" t="s">
        <v>1519</v>
      </c>
      <c r="C216" s="538">
        <v>2500</v>
      </c>
      <c r="D216" s="538"/>
      <c r="E216" s="538"/>
      <c r="F216" s="538"/>
      <c r="G216" s="27"/>
    </row>
    <row r="217" spans="1:7" s="75" customFormat="1" ht="18" x14ac:dyDescent="0.3">
      <c r="A217" s="1059"/>
      <c r="B217" s="540" t="s">
        <v>1520</v>
      </c>
      <c r="C217" s="538">
        <v>500</v>
      </c>
      <c r="D217" s="538"/>
      <c r="E217" s="538"/>
      <c r="F217" s="538"/>
      <c r="G217" s="27"/>
    </row>
    <row r="218" spans="1:7" s="75" customFormat="1" ht="18" x14ac:dyDescent="0.3">
      <c r="A218" s="1059"/>
      <c r="B218" s="540" t="s">
        <v>1521</v>
      </c>
      <c r="C218" s="538">
        <v>300</v>
      </c>
      <c r="D218" s="538"/>
      <c r="E218" s="538"/>
      <c r="F218" s="538"/>
      <c r="G218" s="27"/>
    </row>
    <row r="219" spans="1:7" s="75" customFormat="1" ht="18" x14ac:dyDescent="0.3">
      <c r="A219" s="1059"/>
      <c r="B219" s="540" t="s">
        <v>1522</v>
      </c>
      <c r="C219" s="538">
        <v>200</v>
      </c>
      <c r="D219" s="538"/>
      <c r="E219" s="538"/>
      <c r="F219" s="538"/>
      <c r="G219" s="27"/>
    </row>
    <row r="220" spans="1:7" s="75" customFormat="1" ht="18" x14ac:dyDescent="0.3">
      <c r="A220" s="1059"/>
      <c r="B220" s="540" t="s">
        <v>1523</v>
      </c>
      <c r="C220" s="538">
        <v>300</v>
      </c>
      <c r="D220" s="538"/>
      <c r="E220" s="538"/>
      <c r="F220" s="538"/>
      <c r="G220" s="27"/>
    </row>
    <row r="221" spans="1:7" s="75" customFormat="1" ht="18" x14ac:dyDescent="0.3">
      <c r="A221" s="1059"/>
      <c r="B221" s="540" t="s">
        <v>1524</v>
      </c>
      <c r="C221" s="538">
        <v>200</v>
      </c>
      <c r="D221" s="538"/>
      <c r="E221" s="538"/>
      <c r="F221" s="538"/>
      <c r="G221" s="27"/>
    </row>
    <row r="222" spans="1:7" s="75" customFormat="1" ht="18" x14ac:dyDescent="0.3">
      <c r="A222" s="1059"/>
      <c r="B222" s="540" t="s">
        <v>1525</v>
      </c>
      <c r="C222" s="538">
        <v>300</v>
      </c>
      <c r="D222" s="538"/>
      <c r="E222" s="538"/>
      <c r="F222" s="538"/>
      <c r="G222" s="27"/>
    </row>
    <row r="223" spans="1:7" s="75" customFormat="1" ht="18" x14ac:dyDescent="0.3">
      <c r="A223" s="1059"/>
      <c r="B223" s="540" t="s">
        <v>1526</v>
      </c>
      <c r="C223" s="538">
        <v>50</v>
      </c>
      <c r="D223" s="538"/>
      <c r="E223" s="538"/>
      <c r="F223" s="538"/>
      <c r="G223" s="27"/>
    </row>
    <row r="224" spans="1:7" s="75" customFormat="1" ht="18" x14ac:dyDescent="0.3">
      <c r="A224" s="1059"/>
      <c r="B224" s="540" t="s">
        <v>1527</v>
      </c>
      <c r="C224" s="538">
        <v>1000</v>
      </c>
      <c r="D224" s="351"/>
      <c r="E224" s="351"/>
      <c r="F224" s="351"/>
      <c r="G224" s="27"/>
    </row>
    <row r="225" spans="1:7" s="75" customFormat="1" ht="18" x14ac:dyDescent="0.3">
      <c r="A225" s="1059"/>
      <c r="B225" s="540" t="s">
        <v>1528</v>
      </c>
      <c r="C225" s="538">
        <v>1000</v>
      </c>
      <c r="D225" s="351"/>
      <c r="E225" s="351"/>
      <c r="F225" s="351"/>
      <c r="G225" s="27"/>
    </row>
    <row r="226" spans="1:7" s="75" customFormat="1" ht="18" x14ac:dyDescent="0.3">
      <c r="A226" s="541">
        <v>2</v>
      </c>
      <c r="B226" s="540" t="s">
        <v>8</v>
      </c>
      <c r="C226" s="351"/>
      <c r="D226" s="351"/>
      <c r="E226" s="351"/>
      <c r="F226" s="351"/>
      <c r="G226" s="27"/>
    </row>
    <row r="227" spans="1:7" s="75" customFormat="1" ht="36" x14ac:dyDescent="0.3">
      <c r="A227" s="541">
        <v>3</v>
      </c>
      <c r="B227" s="540" t="s">
        <v>9</v>
      </c>
      <c r="C227" s="351"/>
      <c r="D227" s="351"/>
      <c r="E227" s="351"/>
      <c r="F227" s="351"/>
      <c r="G227" s="27"/>
    </row>
    <row r="228" spans="1:7" s="75" customFormat="1" ht="18" x14ac:dyDescent="0.3">
      <c r="A228" s="541">
        <v>4</v>
      </c>
      <c r="B228" s="540" t="s">
        <v>10</v>
      </c>
      <c r="C228" s="351"/>
      <c r="D228" s="351"/>
      <c r="E228" s="351"/>
      <c r="F228" s="351"/>
      <c r="G228" s="27"/>
    </row>
    <row r="229" spans="1:7" s="75" customFormat="1" ht="42" customHeight="1" x14ac:dyDescent="0.3">
      <c r="A229" s="554"/>
      <c r="B229" s="551" t="s">
        <v>1056</v>
      </c>
      <c r="C229" s="493">
        <f>SUM(C201)</f>
        <v>28210</v>
      </c>
      <c r="D229" s="493">
        <f>SUM(D201)</f>
        <v>0</v>
      </c>
      <c r="E229" s="493">
        <f>SUM(E201)</f>
        <v>0</v>
      </c>
      <c r="F229" s="493">
        <f>SUM(F201)</f>
        <v>0</v>
      </c>
      <c r="G229" s="27"/>
    </row>
    <row r="230" spans="1:7" s="75" customFormat="1" ht="17.399999999999999" x14ac:dyDescent="0.3">
      <c r="A230" s="1117" t="s">
        <v>129</v>
      </c>
      <c r="B230" s="1117"/>
      <c r="C230" s="1117"/>
      <c r="D230" s="1117"/>
      <c r="E230" s="1117"/>
      <c r="F230" s="1117"/>
      <c r="G230" s="27"/>
    </row>
    <row r="231" spans="1:7" s="75" customFormat="1" ht="18" x14ac:dyDescent="0.3">
      <c r="A231" s="226">
        <v>1</v>
      </c>
      <c r="B231" s="540" t="s">
        <v>1054</v>
      </c>
      <c r="C231" s="226">
        <f>SUM(C232:C235)</f>
        <v>700</v>
      </c>
      <c r="D231" s="226">
        <f>SUM(D232:D235)</f>
        <v>0</v>
      </c>
      <c r="E231" s="226">
        <f>SUM(E232:E235)</f>
        <v>0</v>
      </c>
      <c r="F231" s="226">
        <f>SUM(F232:F235)</f>
        <v>0.13</v>
      </c>
      <c r="G231" s="27"/>
    </row>
    <row r="232" spans="1:7" s="75" customFormat="1" ht="18" x14ac:dyDescent="0.3">
      <c r="A232" s="1115"/>
      <c r="B232" s="344" t="s">
        <v>1050</v>
      </c>
      <c r="C232" s="226">
        <v>400</v>
      </c>
      <c r="D232" s="226">
        <v>0</v>
      </c>
      <c r="E232" s="226">
        <v>0</v>
      </c>
      <c r="F232" s="226"/>
      <c r="G232" s="27"/>
    </row>
    <row r="233" spans="1:7" s="75" customFormat="1" ht="18" x14ac:dyDescent="0.3">
      <c r="A233" s="1115"/>
      <c r="B233" s="540" t="s">
        <v>1051</v>
      </c>
      <c r="C233" s="226">
        <v>300</v>
      </c>
      <c r="D233" s="226">
        <v>0</v>
      </c>
      <c r="E233" s="226">
        <v>0</v>
      </c>
      <c r="F233" s="226"/>
      <c r="G233" s="27"/>
    </row>
    <row r="234" spans="1:7" s="75" customFormat="1" ht="18" x14ac:dyDescent="0.3">
      <c r="A234" s="1115"/>
      <c r="B234" s="344" t="s">
        <v>1052</v>
      </c>
      <c r="C234" s="226">
        <v>0</v>
      </c>
      <c r="D234" s="226">
        <v>0</v>
      </c>
      <c r="E234" s="226">
        <v>0</v>
      </c>
      <c r="F234" s="226">
        <v>7.0000000000000007E-2</v>
      </c>
      <c r="G234" s="27"/>
    </row>
    <row r="235" spans="1:7" s="75" customFormat="1" ht="18" x14ac:dyDescent="0.3">
      <c r="A235" s="1115"/>
      <c r="B235" s="344" t="s">
        <v>1053</v>
      </c>
      <c r="C235" s="226">
        <v>0</v>
      </c>
      <c r="D235" s="226">
        <v>0</v>
      </c>
      <c r="E235" s="226">
        <v>0</v>
      </c>
      <c r="F235" s="226">
        <v>0.06</v>
      </c>
      <c r="G235" s="27"/>
    </row>
    <row r="236" spans="1:7" s="75" customFormat="1" ht="18" x14ac:dyDescent="0.3">
      <c r="A236" s="541">
        <v>2</v>
      </c>
      <c r="B236" s="540" t="s">
        <v>8</v>
      </c>
      <c r="C236" s="226"/>
      <c r="D236" s="226"/>
      <c r="E236" s="226"/>
      <c r="F236" s="226"/>
      <c r="G236" s="27"/>
    </row>
    <row r="237" spans="1:7" s="75" customFormat="1" ht="36" x14ac:dyDescent="0.3">
      <c r="A237" s="541">
        <v>3</v>
      </c>
      <c r="B237" s="540" t="s">
        <v>9</v>
      </c>
      <c r="C237" s="226"/>
      <c r="D237" s="226"/>
      <c r="E237" s="226"/>
      <c r="F237" s="226"/>
      <c r="G237" s="27"/>
    </row>
    <row r="238" spans="1:7" s="75" customFormat="1" ht="18" x14ac:dyDescent="0.3">
      <c r="A238" s="541">
        <v>4</v>
      </c>
      <c r="B238" s="540" t="s">
        <v>10</v>
      </c>
      <c r="C238" s="226"/>
      <c r="D238" s="226"/>
      <c r="E238" s="226"/>
      <c r="F238" s="226"/>
      <c r="G238" s="27"/>
    </row>
    <row r="239" spans="1:7" s="75" customFormat="1" ht="17.399999999999999" x14ac:dyDescent="0.3">
      <c r="A239" s="554"/>
      <c r="B239" s="551" t="s">
        <v>1056</v>
      </c>
      <c r="C239" s="356">
        <f>C231+C236+C237+C238</f>
        <v>700</v>
      </c>
      <c r="D239" s="356">
        <f>D231+D236+D237+D238</f>
        <v>0</v>
      </c>
      <c r="E239" s="356">
        <f>E231+E236+E237+E238</f>
        <v>0</v>
      </c>
      <c r="F239" s="356">
        <f>F231+F236+F237+F238</f>
        <v>0.13</v>
      </c>
      <c r="G239" s="27"/>
    </row>
    <row r="240" spans="1:7" s="75" customFormat="1" ht="18.75" customHeight="1" x14ac:dyDescent="0.3">
      <c r="A240" s="1116" t="s">
        <v>130</v>
      </c>
      <c r="B240" s="1116"/>
      <c r="C240" s="1116"/>
      <c r="D240" s="1116"/>
      <c r="E240" s="1116"/>
      <c r="F240" s="1116"/>
      <c r="G240" s="27"/>
    </row>
    <row r="241" spans="1:7" s="75" customFormat="1" ht="18.75" customHeight="1" x14ac:dyDescent="0.3">
      <c r="A241" s="344">
        <v>1</v>
      </c>
      <c r="B241" s="344" t="s">
        <v>1054</v>
      </c>
      <c r="C241" s="226">
        <f>SUM(C242:C249)</f>
        <v>5683</v>
      </c>
      <c r="D241" s="226">
        <f>SUM(D242:D249)</f>
        <v>0</v>
      </c>
      <c r="E241" s="226">
        <f>SUM(E242:E249)</f>
        <v>0</v>
      </c>
      <c r="F241" s="226">
        <f>SUM(F242:F249)</f>
        <v>2210</v>
      </c>
      <c r="G241" s="27"/>
    </row>
    <row r="242" spans="1:7" s="75" customFormat="1" ht="18.75" customHeight="1" x14ac:dyDescent="0.35">
      <c r="A242" s="1123"/>
      <c r="B242" s="341" t="s">
        <v>1529</v>
      </c>
      <c r="C242" s="339">
        <v>183</v>
      </c>
      <c r="D242" s="339"/>
      <c r="E242" s="339"/>
      <c r="F242" s="339">
        <v>183</v>
      </c>
      <c r="G242" s="27"/>
    </row>
    <row r="243" spans="1:7" s="75" customFormat="1" ht="15.75" customHeight="1" x14ac:dyDescent="0.35">
      <c r="A243" s="1123"/>
      <c r="B243" s="341" t="s">
        <v>1530</v>
      </c>
      <c r="C243" s="339">
        <v>1315</v>
      </c>
      <c r="D243" s="339"/>
      <c r="E243" s="339"/>
      <c r="F243" s="339">
        <v>1315</v>
      </c>
      <c r="G243" s="27"/>
    </row>
    <row r="244" spans="1:7" s="75" customFormat="1" ht="15.75" customHeight="1" x14ac:dyDescent="0.35">
      <c r="A244" s="1123"/>
      <c r="B244" s="341" t="s">
        <v>1531</v>
      </c>
      <c r="C244" s="339">
        <v>712</v>
      </c>
      <c r="D244" s="339"/>
      <c r="E244" s="339"/>
      <c r="F244" s="339">
        <v>712</v>
      </c>
      <c r="G244" s="27"/>
    </row>
    <row r="245" spans="1:7" s="75" customFormat="1" ht="15.75" customHeight="1" x14ac:dyDescent="0.35">
      <c r="A245" s="1123"/>
      <c r="B245" s="341" t="s">
        <v>1529</v>
      </c>
      <c r="C245" s="339">
        <v>2140</v>
      </c>
      <c r="D245" s="339"/>
      <c r="E245" s="339"/>
      <c r="F245" s="339"/>
      <c r="G245" s="27"/>
    </row>
    <row r="246" spans="1:7" s="75" customFormat="1" ht="36" x14ac:dyDescent="0.35">
      <c r="A246" s="1123"/>
      <c r="B246" s="546" t="s">
        <v>1532</v>
      </c>
      <c r="C246" s="339">
        <v>453</v>
      </c>
      <c r="D246" s="339"/>
      <c r="E246" s="339"/>
      <c r="F246" s="339"/>
      <c r="G246" s="27"/>
    </row>
    <row r="247" spans="1:7" s="75" customFormat="1" ht="36" x14ac:dyDescent="0.35">
      <c r="A247" s="1123"/>
      <c r="B247" s="546" t="s">
        <v>1532</v>
      </c>
      <c r="C247" s="339">
        <v>77</v>
      </c>
      <c r="D247" s="339"/>
      <c r="E247" s="339"/>
      <c r="F247" s="339"/>
      <c r="G247" s="27"/>
    </row>
    <row r="248" spans="1:7" s="75" customFormat="1" ht="36" x14ac:dyDescent="0.35">
      <c r="A248" s="1123"/>
      <c r="B248" s="546" t="s">
        <v>1532</v>
      </c>
      <c r="C248" s="339">
        <v>35</v>
      </c>
      <c r="D248" s="339"/>
      <c r="E248" s="339"/>
      <c r="F248" s="339"/>
      <c r="G248" s="27"/>
    </row>
    <row r="249" spans="1:7" s="75" customFormat="1" ht="36" x14ac:dyDescent="0.35">
      <c r="A249" s="1123"/>
      <c r="B249" s="546" t="s">
        <v>1532</v>
      </c>
      <c r="C249" s="339">
        <v>768</v>
      </c>
      <c r="D249" s="339"/>
      <c r="E249" s="339"/>
      <c r="F249" s="339"/>
      <c r="G249" s="27"/>
    </row>
    <row r="250" spans="1:7" s="75" customFormat="1" ht="18" x14ac:dyDescent="0.35">
      <c r="A250" s="344">
        <v>2</v>
      </c>
      <c r="B250" s="546" t="s">
        <v>8</v>
      </c>
      <c r="C250" s="339">
        <f>SUM(C251:C253)</f>
        <v>221</v>
      </c>
      <c r="D250" s="339">
        <f>SUM(D251:D253)</f>
        <v>0</v>
      </c>
      <c r="E250" s="339">
        <f>SUM(E251:E253)</f>
        <v>284</v>
      </c>
      <c r="F250" s="339">
        <f>SUM(F251:F253)</f>
        <v>527</v>
      </c>
      <c r="G250" s="27"/>
    </row>
    <row r="251" spans="1:7" s="75" customFormat="1" ht="18" x14ac:dyDescent="0.35">
      <c r="A251" s="1115"/>
      <c r="B251" s="546" t="s">
        <v>1533</v>
      </c>
      <c r="C251" s="339"/>
      <c r="D251" s="339"/>
      <c r="E251" s="339">
        <v>284</v>
      </c>
      <c r="F251" s="339">
        <v>284</v>
      </c>
      <c r="G251" s="27"/>
    </row>
    <row r="252" spans="1:7" s="75" customFormat="1" ht="18" x14ac:dyDescent="0.35">
      <c r="A252" s="1115"/>
      <c r="B252" s="546" t="s">
        <v>1534</v>
      </c>
      <c r="C252" s="339">
        <v>100</v>
      </c>
      <c r="D252" s="339"/>
      <c r="E252" s="339"/>
      <c r="F252" s="339">
        <v>122</v>
      </c>
      <c r="G252" s="27"/>
    </row>
    <row r="253" spans="1:7" s="75" customFormat="1" ht="18" x14ac:dyDescent="0.35">
      <c r="A253" s="1115"/>
      <c r="B253" s="546" t="s">
        <v>1535</v>
      </c>
      <c r="C253" s="339">
        <v>121</v>
      </c>
      <c r="D253" s="339"/>
      <c r="E253" s="339"/>
      <c r="F253" s="339">
        <v>121</v>
      </c>
      <c r="G253" s="27"/>
    </row>
    <row r="254" spans="1:7" s="75" customFormat="1" ht="50.25" customHeight="1" x14ac:dyDescent="0.3">
      <c r="A254" s="344">
        <v>3</v>
      </c>
      <c r="B254" s="540" t="s">
        <v>9</v>
      </c>
      <c r="C254" s="226"/>
      <c r="D254" s="226"/>
      <c r="E254" s="226"/>
      <c r="F254" s="226"/>
      <c r="G254" s="27"/>
    </row>
    <row r="255" spans="1:7" s="75" customFormat="1" ht="18" x14ac:dyDescent="0.3">
      <c r="A255" s="344">
        <v>4</v>
      </c>
      <c r="B255" s="540" t="s">
        <v>10</v>
      </c>
      <c r="C255" s="226"/>
      <c r="D255" s="226"/>
      <c r="E255" s="226"/>
      <c r="F255" s="226"/>
      <c r="G255" s="27"/>
    </row>
    <row r="256" spans="1:7" s="75" customFormat="1" ht="17.399999999999999" x14ac:dyDescent="0.3">
      <c r="A256" s="554"/>
      <c r="B256" s="551" t="s">
        <v>1056</v>
      </c>
      <c r="C256" s="356">
        <f>SUM(C255,C254,C250,C241)</f>
        <v>5904</v>
      </c>
      <c r="D256" s="356">
        <f>SUM(D255,D254,D250,D241)</f>
        <v>0</v>
      </c>
      <c r="E256" s="356">
        <f>SUM(E255,E254,E250,E241)</f>
        <v>284</v>
      </c>
      <c r="F256" s="356">
        <f>SUM(F255,F254,F250,F241)</f>
        <v>2737</v>
      </c>
      <c r="G256" s="27"/>
    </row>
    <row r="257" spans="1:7" s="75" customFormat="1" ht="17.399999999999999" x14ac:dyDescent="0.3">
      <c r="A257" s="1116" t="s">
        <v>131</v>
      </c>
      <c r="B257" s="1116"/>
      <c r="C257" s="1116"/>
      <c r="D257" s="1116"/>
      <c r="E257" s="1116"/>
      <c r="F257" s="1116"/>
      <c r="G257" s="27"/>
    </row>
    <row r="258" spans="1:7" s="75" customFormat="1" ht="18" x14ac:dyDescent="0.3">
      <c r="A258" s="226">
        <v>1</v>
      </c>
      <c r="B258" s="344" t="s">
        <v>1054</v>
      </c>
      <c r="C258" s="226">
        <f>SUM(C259:C267)</f>
        <v>10500</v>
      </c>
      <c r="D258" s="226">
        <f>SUM(D259:D267)</f>
        <v>0</v>
      </c>
      <c r="E258" s="226">
        <f>SUM(E259:E267)</f>
        <v>0</v>
      </c>
      <c r="F258" s="226">
        <f>SUM(F259:F267)</f>
        <v>0</v>
      </c>
      <c r="G258" s="27"/>
    </row>
    <row r="259" spans="1:7" s="75" customFormat="1" ht="18.75" customHeight="1" x14ac:dyDescent="0.35">
      <c r="A259" s="1115"/>
      <c r="B259" s="298" t="s">
        <v>1536</v>
      </c>
      <c r="C259" s="353">
        <v>1500</v>
      </c>
      <c r="D259" s="298"/>
      <c r="E259" s="298"/>
      <c r="F259" s="298"/>
      <c r="G259" s="27"/>
    </row>
    <row r="260" spans="1:7" s="75" customFormat="1" ht="18.75" customHeight="1" x14ac:dyDescent="0.35">
      <c r="A260" s="1115"/>
      <c r="B260" s="298" t="s">
        <v>1443</v>
      </c>
      <c r="C260" s="353">
        <v>500</v>
      </c>
      <c r="D260" s="298"/>
      <c r="E260" s="298"/>
      <c r="F260" s="298"/>
      <c r="G260" s="27"/>
    </row>
    <row r="261" spans="1:7" s="75" customFormat="1" ht="18.75" customHeight="1" x14ac:dyDescent="0.35">
      <c r="A261" s="1115"/>
      <c r="B261" s="298" t="s">
        <v>1537</v>
      </c>
      <c r="C261" s="353">
        <v>2000</v>
      </c>
      <c r="D261" s="298"/>
      <c r="E261" s="298"/>
      <c r="F261" s="298"/>
      <c r="G261" s="27"/>
    </row>
    <row r="262" spans="1:7" s="75" customFormat="1" ht="18.75" customHeight="1" x14ac:dyDescent="0.35">
      <c r="A262" s="1115"/>
      <c r="B262" s="298" t="s">
        <v>1538</v>
      </c>
      <c r="C262" s="353">
        <v>800</v>
      </c>
      <c r="D262" s="298"/>
      <c r="E262" s="298"/>
      <c r="F262" s="298"/>
      <c r="G262" s="27"/>
    </row>
    <row r="263" spans="1:7" s="75" customFormat="1" ht="18.75" customHeight="1" x14ac:dyDescent="0.35">
      <c r="A263" s="1115"/>
      <c r="B263" s="298" t="s">
        <v>1539</v>
      </c>
      <c r="C263" s="353">
        <v>1300</v>
      </c>
      <c r="D263" s="298"/>
      <c r="E263" s="298"/>
      <c r="F263" s="298"/>
      <c r="G263" s="27"/>
    </row>
    <row r="264" spans="1:7" s="75" customFormat="1" ht="18.75" customHeight="1" x14ac:dyDescent="0.35">
      <c r="A264" s="1115"/>
      <c r="B264" s="298" t="s">
        <v>1540</v>
      </c>
      <c r="C264" s="353">
        <v>1400</v>
      </c>
      <c r="D264" s="298"/>
      <c r="E264" s="298"/>
      <c r="F264" s="298"/>
      <c r="G264" s="27"/>
    </row>
    <row r="265" spans="1:7" s="75" customFormat="1" ht="18.75" customHeight="1" x14ac:dyDescent="0.35">
      <c r="A265" s="1115"/>
      <c r="B265" s="298" t="s">
        <v>1541</v>
      </c>
      <c r="C265" s="353">
        <v>1000</v>
      </c>
      <c r="D265" s="298"/>
      <c r="E265" s="298"/>
      <c r="F265" s="298"/>
      <c r="G265" s="27"/>
    </row>
    <row r="266" spans="1:7" s="75" customFormat="1" ht="18.75" customHeight="1" x14ac:dyDescent="0.35">
      <c r="A266" s="1115"/>
      <c r="B266" s="298" t="s">
        <v>1542</v>
      </c>
      <c r="C266" s="353">
        <v>600</v>
      </c>
      <c r="D266" s="298"/>
      <c r="E266" s="298"/>
      <c r="F266" s="298"/>
      <c r="G266" s="27"/>
    </row>
    <row r="267" spans="1:7" s="75" customFormat="1" ht="18.75" customHeight="1" x14ac:dyDescent="0.35">
      <c r="A267" s="1115"/>
      <c r="B267" s="298" t="s">
        <v>1543</v>
      </c>
      <c r="C267" s="353">
        <v>1400</v>
      </c>
      <c r="D267" s="298"/>
      <c r="E267" s="298"/>
      <c r="F267" s="298"/>
      <c r="G267" s="27"/>
    </row>
    <row r="268" spans="1:7" s="75" customFormat="1" ht="18" x14ac:dyDescent="0.3">
      <c r="A268" s="226">
        <v>2</v>
      </c>
      <c r="B268" s="344" t="s">
        <v>8</v>
      </c>
      <c r="C268" s="226"/>
      <c r="D268" s="226"/>
      <c r="E268" s="226"/>
      <c r="F268" s="226"/>
      <c r="G268" s="27"/>
    </row>
    <row r="269" spans="1:7" s="75" customFormat="1" ht="36" x14ac:dyDescent="0.3">
      <c r="A269" s="226">
        <v>3</v>
      </c>
      <c r="B269" s="540" t="s">
        <v>9</v>
      </c>
      <c r="C269" s="226"/>
      <c r="D269" s="226"/>
      <c r="E269" s="226"/>
      <c r="F269" s="226"/>
      <c r="G269" s="27"/>
    </row>
    <row r="270" spans="1:7" s="75" customFormat="1" ht="18" x14ac:dyDescent="0.3">
      <c r="A270" s="226">
        <v>4</v>
      </c>
      <c r="B270" s="344" t="s">
        <v>10</v>
      </c>
      <c r="C270" s="226"/>
      <c r="D270" s="226"/>
      <c r="E270" s="559"/>
      <c r="F270" s="226"/>
      <c r="G270" s="27"/>
    </row>
    <row r="271" spans="1:7" s="75" customFormat="1" ht="41.25" customHeight="1" x14ac:dyDescent="0.3">
      <c r="A271" s="551"/>
      <c r="B271" s="551" t="s">
        <v>1056</v>
      </c>
      <c r="C271" s="356">
        <f>SUM(C270,C269,C268,C258)</f>
        <v>10500</v>
      </c>
      <c r="D271" s="356">
        <f>SUM(D270,D269,D268,D258)</f>
        <v>0</v>
      </c>
      <c r="E271" s="356">
        <f>SUM(E270,E269,E268,E258)</f>
        <v>0</v>
      </c>
      <c r="F271" s="356">
        <f>SUM(F270,F269,F268,F258)</f>
        <v>0</v>
      </c>
      <c r="G271" s="27"/>
    </row>
    <row r="272" spans="1:7" s="75" customFormat="1" ht="17.399999999999999" x14ac:dyDescent="0.3">
      <c r="A272" s="1117" t="s">
        <v>1993</v>
      </c>
      <c r="B272" s="1117"/>
      <c r="C272" s="1117"/>
      <c r="D272" s="1117"/>
      <c r="E272" s="1117"/>
      <c r="F272" s="1117"/>
      <c r="G272" s="27"/>
    </row>
    <row r="273" spans="1:14" s="75" customFormat="1" ht="18" x14ac:dyDescent="0.3">
      <c r="A273" s="538">
        <v>1</v>
      </c>
      <c r="B273" s="540" t="s">
        <v>1054</v>
      </c>
      <c r="C273" s="538">
        <f>SUM(C276,C274:C275)</f>
        <v>30350</v>
      </c>
      <c r="D273" s="538">
        <f>SUM(D276,D274:D275)</f>
        <v>15</v>
      </c>
      <c r="E273" s="538">
        <f>SUM(E276,E274:E275)</f>
        <v>0</v>
      </c>
      <c r="F273" s="538">
        <f>SUM(F276,F274:F275)</f>
        <v>0</v>
      </c>
      <c r="G273" s="27"/>
    </row>
    <row r="274" spans="1:14" s="75" customFormat="1" ht="18" x14ac:dyDescent="0.3">
      <c r="A274" s="1059"/>
      <c r="B274" s="540" t="s">
        <v>1544</v>
      </c>
      <c r="C274" s="538">
        <v>5550</v>
      </c>
      <c r="D274" s="538">
        <v>0</v>
      </c>
      <c r="E274" s="538">
        <v>0</v>
      </c>
      <c r="F274" s="538">
        <v>0</v>
      </c>
      <c r="G274" s="27"/>
    </row>
    <row r="275" spans="1:14" s="75" customFormat="1" ht="18" x14ac:dyDescent="0.3">
      <c r="A275" s="1059"/>
      <c r="B275" s="540" t="s">
        <v>1545</v>
      </c>
      <c r="C275" s="538">
        <v>4800</v>
      </c>
      <c r="D275" s="538">
        <v>0</v>
      </c>
      <c r="E275" s="538">
        <v>0</v>
      </c>
      <c r="F275" s="538">
        <v>0</v>
      </c>
      <c r="G275" s="27"/>
    </row>
    <row r="276" spans="1:14" s="75" customFormat="1" ht="18" x14ac:dyDescent="0.3">
      <c r="A276" s="1059"/>
      <c r="B276" s="540" t="s">
        <v>1546</v>
      </c>
      <c r="C276" s="538">
        <v>20000</v>
      </c>
      <c r="D276" s="538">
        <v>15</v>
      </c>
      <c r="E276" s="538">
        <v>0</v>
      </c>
      <c r="F276" s="538">
        <v>0</v>
      </c>
      <c r="G276" s="27"/>
    </row>
    <row r="277" spans="1:14" s="75" customFormat="1" ht="18" x14ac:dyDescent="0.3">
      <c r="A277" s="538">
        <v>2</v>
      </c>
      <c r="B277" s="540" t="s">
        <v>8</v>
      </c>
      <c r="C277" s="538">
        <v>0</v>
      </c>
      <c r="D277" s="538">
        <v>0</v>
      </c>
      <c r="E277" s="538">
        <v>0</v>
      </c>
      <c r="F277" s="538">
        <v>0</v>
      </c>
      <c r="G277" s="27"/>
    </row>
    <row r="278" spans="1:14" s="75" customFormat="1" ht="18" x14ac:dyDescent="0.3">
      <c r="A278" s="538">
        <v>3</v>
      </c>
      <c r="B278" s="540" t="s">
        <v>1055</v>
      </c>
      <c r="C278" s="538">
        <v>0</v>
      </c>
      <c r="D278" s="538">
        <v>0</v>
      </c>
      <c r="E278" s="538">
        <v>0</v>
      </c>
      <c r="F278" s="538">
        <v>0</v>
      </c>
      <c r="G278" s="27"/>
    </row>
    <row r="279" spans="1:14" s="75" customFormat="1" ht="18" x14ac:dyDescent="0.3">
      <c r="A279" s="538">
        <v>4</v>
      </c>
      <c r="B279" s="540" t="s">
        <v>10</v>
      </c>
      <c r="C279" s="538">
        <v>0</v>
      </c>
      <c r="D279" s="538">
        <v>0</v>
      </c>
      <c r="E279" s="538">
        <v>0</v>
      </c>
      <c r="F279" s="538">
        <v>0</v>
      </c>
      <c r="G279" s="27"/>
      <c r="I279" s="91"/>
      <c r="J279" s="91"/>
      <c r="K279" s="91"/>
      <c r="L279" s="91"/>
      <c r="M279" s="91"/>
      <c r="N279" s="91"/>
    </row>
    <row r="280" spans="1:14" s="75" customFormat="1" ht="17.399999999999999" x14ac:dyDescent="0.3">
      <c r="A280" s="543"/>
      <c r="B280" s="555" t="s">
        <v>1994</v>
      </c>
      <c r="C280" s="543">
        <f>C273+C277+C278+C279</f>
        <v>30350</v>
      </c>
      <c r="D280" s="543">
        <f>D273+D277+D278+D279</f>
        <v>15</v>
      </c>
      <c r="E280" s="543">
        <f>E273+E277+E278+E279</f>
        <v>0</v>
      </c>
      <c r="F280" s="543">
        <f>F273+F277+F278+F279</f>
        <v>0</v>
      </c>
      <c r="G280" s="27"/>
      <c r="I280" s="91"/>
      <c r="J280" s="91"/>
      <c r="K280" s="91"/>
      <c r="L280" s="91"/>
      <c r="M280" s="91"/>
      <c r="N280" s="91"/>
    </row>
    <row r="281" spans="1:14" s="75" customFormat="1" ht="17.399999999999999" x14ac:dyDescent="0.3">
      <c r="A281" s="1116" t="s">
        <v>1547</v>
      </c>
      <c r="B281" s="1116"/>
      <c r="C281" s="1116"/>
      <c r="D281" s="1116"/>
      <c r="E281" s="1116"/>
      <c r="F281" s="1116"/>
      <c r="G281" s="27"/>
    </row>
    <row r="282" spans="1:14" s="75" customFormat="1" ht="18" x14ac:dyDescent="0.3">
      <c r="A282" s="226">
        <v>1</v>
      </c>
      <c r="B282" s="355" t="s">
        <v>1054</v>
      </c>
      <c r="C282" s="356">
        <f>SUM(C283)</f>
        <v>155.44999999999999</v>
      </c>
      <c r="D282" s="356">
        <f>SUM(D283)</f>
        <v>0</v>
      </c>
      <c r="E282" s="356">
        <f>SUM(E283)</f>
        <v>0</v>
      </c>
      <c r="F282" s="356">
        <f>SUM(F283)</f>
        <v>0</v>
      </c>
      <c r="G282" s="27"/>
    </row>
    <row r="283" spans="1:14" s="75" customFormat="1" ht="18" x14ac:dyDescent="0.3">
      <c r="A283" s="226"/>
      <c r="B283" s="355" t="s">
        <v>1547</v>
      </c>
      <c r="C283" s="356">
        <v>155.44999999999999</v>
      </c>
      <c r="D283" s="356"/>
      <c r="E283" s="356"/>
      <c r="F283" s="356"/>
      <c r="G283" s="27"/>
    </row>
    <row r="284" spans="1:14" s="75" customFormat="1" ht="18" x14ac:dyDescent="0.3">
      <c r="A284" s="541">
        <v>2</v>
      </c>
      <c r="B284" s="540" t="s">
        <v>8</v>
      </c>
      <c r="C284" s="538"/>
      <c r="D284" s="538"/>
      <c r="E284" s="538"/>
      <c r="F284" s="538"/>
      <c r="G284" s="27"/>
    </row>
    <row r="285" spans="1:14" s="75" customFormat="1" ht="36" x14ac:dyDescent="0.3">
      <c r="A285" s="541">
        <v>3</v>
      </c>
      <c r="B285" s="540" t="s">
        <v>9</v>
      </c>
      <c r="C285" s="538"/>
      <c r="D285" s="538"/>
      <c r="E285" s="538"/>
      <c r="F285" s="538"/>
      <c r="G285" s="27"/>
    </row>
    <row r="286" spans="1:14" s="75" customFormat="1" ht="18" x14ac:dyDescent="0.3">
      <c r="A286" s="541">
        <v>4</v>
      </c>
      <c r="B286" s="540" t="s">
        <v>10</v>
      </c>
      <c r="C286" s="538"/>
      <c r="D286" s="538"/>
      <c r="E286" s="538"/>
      <c r="F286" s="538"/>
      <c r="G286" s="27"/>
    </row>
    <row r="287" spans="1:14" s="75" customFormat="1" ht="42" customHeight="1" x14ac:dyDescent="0.3">
      <c r="A287" s="554"/>
      <c r="B287" s="551" t="s">
        <v>1986</v>
      </c>
      <c r="C287" s="543">
        <f>C282+C284+C285+C286</f>
        <v>155.44999999999999</v>
      </c>
      <c r="D287" s="543">
        <f>D282+D284+D285+D286</f>
        <v>0</v>
      </c>
      <c r="E287" s="543">
        <f>E282+E284+E285+E286</f>
        <v>0</v>
      </c>
      <c r="F287" s="543">
        <f>F282+F284+F285+F286</f>
        <v>0</v>
      </c>
      <c r="G287" s="27"/>
    </row>
    <row r="288" spans="1:14" s="75" customFormat="1" ht="17.399999999999999" x14ac:dyDescent="0.3">
      <c r="A288" s="1117" t="s">
        <v>133</v>
      </c>
      <c r="B288" s="1117"/>
      <c r="C288" s="1117"/>
      <c r="D288" s="1117"/>
      <c r="E288" s="1117"/>
      <c r="F288" s="1117"/>
      <c r="G288" s="27"/>
    </row>
    <row r="289" spans="1:7" s="75" customFormat="1" ht="18" x14ac:dyDescent="0.3">
      <c r="A289" s="538">
        <v>1</v>
      </c>
      <c r="B289" s="540" t="s">
        <v>1054</v>
      </c>
      <c r="C289" s="538">
        <f>SUM(C290:C307)</f>
        <v>4500</v>
      </c>
      <c r="D289" s="538">
        <f>SUM(D290:D307)</f>
        <v>26.8</v>
      </c>
      <c r="E289" s="577">
        <f>SUM(E290:E307)</f>
        <v>0</v>
      </c>
      <c r="F289" s="538">
        <f>SUM(F290:F307)</f>
        <v>0</v>
      </c>
      <c r="G289" s="27"/>
    </row>
    <row r="290" spans="1:7" s="75" customFormat="1" ht="18" x14ac:dyDescent="0.35">
      <c r="A290" s="1059"/>
      <c r="B290" s="357" t="s">
        <v>1548</v>
      </c>
      <c r="C290" s="339">
        <v>0</v>
      </c>
      <c r="D290" s="339">
        <v>6</v>
      </c>
      <c r="E290" s="339">
        <v>0</v>
      </c>
      <c r="F290" s="339">
        <v>0</v>
      </c>
      <c r="G290" s="27"/>
    </row>
    <row r="291" spans="1:7" s="75" customFormat="1" ht="18" x14ac:dyDescent="0.35">
      <c r="A291" s="1059"/>
      <c r="B291" s="357" t="s">
        <v>1549</v>
      </c>
      <c r="C291" s="339">
        <v>0</v>
      </c>
      <c r="D291" s="339">
        <v>4</v>
      </c>
      <c r="E291" s="339">
        <v>0</v>
      </c>
      <c r="F291" s="339">
        <v>0</v>
      </c>
      <c r="G291" s="27"/>
    </row>
    <row r="292" spans="1:7" s="75" customFormat="1" ht="18" x14ac:dyDescent="0.35">
      <c r="A292" s="1059"/>
      <c r="B292" s="357" t="s">
        <v>1550</v>
      </c>
      <c r="C292" s="339">
        <v>0</v>
      </c>
      <c r="D292" s="339">
        <v>2</v>
      </c>
      <c r="E292" s="339">
        <v>0</v>
      </c>
      <c r="F292" s="339">
        <v>0</v>
      </c>
      <c r="G292" s="27"/>
    </row>
    <row r="293" spans="1:7" s="75" customFormat="1" ht="18" x14ac:dyDescent="0.35">
      <c r="A293" s="1059"/>
      <c r="B293" s="357" t="s">
        <v>1551</v>
      </c>
      <c r="C293" s="339">
        <v>0</v>
      </c>
      <c r="D293" s="339">
        <v>3</v>
      </c>
      <c r="E293" s="339">
        <v>0</v>
      </c>
      <c r="F293" s="339">
        <v>0</v>
      </c>
      <c r="G293" s="27"/>
    </row>
    <row r="294" spans="1:7" s="75" customFormat="1" ht="18" x14ac:dyDescent="0.35">
      <c r="A294" s="1059"/>
      <c r="B294" s="357" t="s">
        <v>1552</v>
      </c>
      <c r="C294" s="339">
        <v>300</v>
      </c>
      <c r="D294" s="339">
        <v>0</v>
      </c>
      <c r="E294" s="339">
        <v>0</v>
      </c>
      <c r="F294" s="339">
        <v>0</v>
      </c>
      <c r="G294" s="27"/>
    </row>
    <row r="295" spans="1:7" s="75" customFormat="1" ht="18" x14ac:dyDescent="0.35">
      <c r="A295" s="1059"/>
      <c r="B295" s="357" t="s">
        <v>1553</v>
      </c>
      <c r="C295" s="339">
        <v>500</v>
      </c>
      <c r="D295" s="339">
        <v>0</v>
      </c>
      <c r="E295" s="339">
        <v>0</v>
      </c>
      <c r="F295" s="339">
        <v>0</v>
      </c>
      <c r="G295" s="27"/>
    </row>
    <row r="296" spans="1:7" s="75" customFormat="1" ht="18" x14ac:dyDescent="0.35">
      <c r="A296" s="1059"/>
      <c r="B296" s="357" t="s">
        <v>1554</v>
      </c>
      <c r="C296" s="339">
        <v>0</v>
      </c>
      <c r="D296" s="339">
        <v>3</v>
      </c>
      <c r="E296" s="339">
        <v>0</v>
      </c>
      <c r="F296" s="339">
        <v>0</v>
      </c>
      <c r="G296" s="27"/>
    </row>
    <row r="297" spans="1:7" s="75" customFormat="1" ht="18" x14ac:dyDescent="0.35">
      <c r="A297" s="1059"/>
      <c r="B297" s="357" t="s">
        <v>1974</v>
      </c>
      <c r="C297" s="339">
        <v>0</v>
      </c>
      <c r="D297" s="339">
        <v>3</v>
      </c>
      <c r="E297" s="339">
        <v>0</v>
      </c>
      <c r="F297" s="339">
        <v>0</v>
      </c>
      <c r="G297" s="27"/>
    </row>
    <row r="298" spans="1:7" s="75" customFormat="1" ht="18" x14ac:dyDescent="0.35">
      <c r="A298" s="1059"/>
      <c r="B298" s="357" t="s">
        <v>1555</v>
      </c>
      <c r="C298" s="339">
        <v>0</v>
      </c>
      <c r="D298" s="339">
        <v>1</v>
      </c>
      <c r="E298" s="339">
        <v>0</v>
      </c>
      <c r="F298" s="339">
        <v>0</v>
      </c>
      <c r="G298" s="27"/>
    </row>
    <row r="299" spans="1:7" s="75" customFormat="1" ht="18" x14ac:dyDescent="0.35">
      <c r="A299" s="1059"/>
      <c r="B299" s="357" t="s">
        <v>1549</v>
      </c>
      <c r="C299" s="339">
        <v>0</v>
      </c>
      <c r="D299" s="339">
        <v>4.8</v>
      </c>
      <c r="E299" s="339">
        <v>0</v>
      </c>
      <c r="F299" s="339">
        <v>0</v>
      </c>
      <c r="G299" s="27"/>
    </row>
    <row r="300" spans="1:7" s="75" customFormat="1" ht="18" x14ac:dyDescent="0.35">
      <c r="A300" s="1059"/>
      <c r="B300" s="357" t="s">
        <v>1556</v>
      </c>
      <c r="C300" s="339">
        <v>200</v>
      </c>
      <c r="D300" s="339">
        <v>0</v>
      </c>
      <c r="E300" s="339">
        <v>0</v>
      </c>
      <c r="F300" s="339">
        <v>0</v>
      </c>
      <c r="G300" s="27"/>
    </row>
    <row r="301" spans="1:7" s="75" customFormat="1" ht="18" x14ac:dyDescent="0.35">
      <c r="A301" s="1059"/>
      <c r="B301" s="357" t="s">
        <v>1557</v>
      </c>
      <c r="C301" s="339">
        <v>500</v>
      </c>
      <c r="D301" s="339">
        <v>0</v>
      </c>
      <c r="E301" s="339">
        <v>0</v>
      </c>
      <c r="F301" s="339">
        <v>0</v>
      </c>
      <c r="G301" s="27"/>
    </row>
    <row r="302" spans="1:7" s="75" customFormat="1" ht="18" x14ac:dyDescent="0.35">
      <c r="A302" s="1059"/>
      <c r="B302" s="357" t="s">
        <v>1558</v>
      </c>
      <c r="C302" s="339">
        <v>800</v>
      </c>
      <c r="D302" s="339">
        <v>0</v>
      </c>
      <c r="E302" s="339">
        <v>0</v>
      </c>
      <c r="F302" s="339">
        <v>0</v>
      </c>
      <c r="G302" s="27"/>
    </row>
    <row r="303" spans="1:7" s="75" customFormat="1" ht="18" x14ac:dyDescent="0.35">
      <c r="A303" s="1059"/>
      <c r="B303" s="357" t="s">
        <v>1559</v>
      </c>
      <c r="C303" s="339">
        <v>450</v>
      </c>
      <c r="D303" s="339">
        <v>0</v>
      </c>
      <c r="E303" s="339">
        <v>0</v>
      </c>
      <c r="F303" s="339">
        <v>0</v>
      </c>
      <c r="G303" s="27"/>
    </row>
    <row r="304" spans="1:7" s="75" customFormat="1" ht="18" x14ac:dyDescent="0.35">
      <c r="A304" s="1059"/>
      <c r="B304" s="357" t="s">
        <v>1560</v>
      </c>
      <c r="C304" s="339">
        <v>400</v>
      </c>
      <c r="D304" s="339">
        <v>0</v>
      </c>
      <c r="E304" s="339">
        <v>0</v>
      </c>
      <c r="F304" s="339">
        <v>0</v>
      </c>
      <c r="G304" s="27"/>
    </row>
    <row r="305" spans="1:7" s="75" customFormat="1" ht="18" x14ac:dyDescent="0.35">
      <c r="A305" s="1059"/>
      <c r="B305" s="357" t="s">
        <v>1561</v>
      </c>
      <c r="C305" s="339">
        <v>400</v>
      </c>
      <c r="D305" s="339">
        <v>0</v>
      </c>
      <c r="E305" s="339">
        <v>0</v>
      </c>
      <c r="F305" s="339">
        <v>0</v>
      </c>
      <c r="G305" s="27"/>
    </row>
    <row r="306" spans="1:7" s="75" customFormat="1" ht="18" x14ac:dyDescent="0.35">
      <c r="A306" s="1059"/>
      <c r="B306" s="357" t="s">
        <v>1562</v>
      </c>
      <c r="C306" s="339">
        <v>450</v>
      </c>
      <c r="D306" s="339">
        <v>0</v>
      </c>
      <c r="E306" s="339">
        <v>0</v>
      </c>
      <c r="F306" s="339">
        <v>0</v>
      </c>
      <c r="G306" s="27"/>
    </row>
    <row r="307" spans="1:7" s="75" customFormat="1" ht="18" x14ac:dyDescent="0.35">
      <c r="A307" s="1059"/>
      <c r="B307" s="357" t="s">
        <v>1563</v>
      </c>
      <c r="C307" s="339">
        <v>500</v>
      </c>
      <c r="D307" s="339">
        <v>0</v>
      </c>
      <c r="E307" s="339">
        <v>0</v>
      </c>
      <c r="F307" s="339">
        <v>0</v>
      </c>
      <c r="G307" s="27"/>
    </row>
    <row r="308" spans="1:7" s="75" customFormat="1" ht="18" x14ac:dyDescent="0.3">
      <c r="A308" s="538">
        <v>2</v>
      </c>
      <c r="B308" s="540" t="s">
        <v>8</v>
      </c>
      <c r="C308" s="538"/>
      <c r="D308" s="538"/>
      <c r="E308" s="538"/>
      <c r="F308" s="538"/>
      <c r="G308" s="27"/>
    </row>
    <row r="309" spans="1:7" s="75" customFormat="1" ht="36" x14ac:dyDescent="0.3">
      <c r="A309" s="538">
        <v>3</v>
      </c>
      <c r="B309" s="540" t="s">
        <v>9</v>
      </c>
      <c r="C309" s="538"/>
      <c r="D309" s="538"/>
      <c r="E309" s="538">
        <v>50000</v>
      </c>
      <c r="F309" s="538"/>
      <c r="G309" s="27"/>
    </row>
    <row r="310" spans="1:7" s="75" customFormat="1" ht="18" x14ac:dyDescent="0.3">
      <c r="A310" s="538">
        <v>4</v>
      </c>
      <c r="B310" s="540" t="s">
        <v>10</v>
      </c>
      <c r="C310" s="538"/>
      <c r="D310" s="538"/>
      <c r="E310" s="538"/>
      <c r="F310" s="538"/>
      <c r="G310" s="27"/>
    </row>
    <row r="311" spans="1:7" s="75" customFormat="1" ht="54.75" customHeight="1" x14ac:dyDescent="0.3">
      <c r="A311" s="551"/>
      <c r="B311" s="551" t="s">
        <v>1056</v>
      </c>
      <c r="C311" s="576">
        <f>SUM(C290:C310)</f>
        <v>4500</v>
      </c>
      <c r="D311" s="576">
        <f>SUM(D290:D310)</f>
        <v>26.8</v>
      </c>
      <c r="E311" s="576">
        <f>SUM(E290:E310)</f>
        <v>50000</v>
      </c>
      <c r="F311" s="576">
        <f>SUM(F290:F310)</f>
        <v>0</v>
      </c>
      <c r="G311" s="27"/>
    </row>
    <row r="312" spans="1:7" s="75" customFormat="1" ht="18" x14ac:dyDescent="0.3">
      <c r="A312" s="573"/>
      <c r="B312" s="1126" t="s">
        <v>403</v>
      </c>
      <c r="C312" s="1127"/>
      <c r="D312" s="1127"/>
      <c r="E312" s="1127"/>
      <c r="F312" s="1128"/>
      <c r="G312" s="27"/>
    </row>
    <row r="313" spans="1:7" s="75" customFormat="1" ht="18" x14ac:dyDescent="0.35">
      <c r="A313" s="573">
        <v>1</v>
      </c>
      <c r="B313" s="357" t="s">
        <v>1054</v>
      </c>
      <c r="C313" s="339">
        <f>SUM(C314:C316)</f>
        <v>20500</v>
      </c>
      <c r="D313" s="339"/>
      <c r="E313" s="339"/>
      <c r="F313" s="339"/>
      <c r="G313" s="27"/>
    </row>
    <row r="314" spans="1:7" s="75" customFormat="1" ht="18" x14ac:dyDescent="0.35">
      <c r="A314" s="573"/>
      <c r="B314" s="357" t="s">
        <v>2182</v>
      </c>
      <c r="C314" s="339">
        <v>18500</v>
      </c>
      <c r="D314" s="339"/>
      <c r="E314" s="339"/>
      <c r="F314" s="339"/>
      <c r="G314" s="27"/>
    </row>
    <row r="315" spans="1:7" s="75" customFormat="1" ht="18" x14ac:dyDescent="0.35">
      <c r="A315" s="573"/>
      <c r="B315" s="357" t="s">
        <v>2183</v>
      </c>
      <c r="C315" s="339">
        <v>2000</v>
      </c>
      <c r="D315" s="339"/>
      <c r="E315" s="339"/>
      <c r="F315" s="339"/>
      <c r="G315" s="27"/>
    </row>
    <row r="316" spans="1:7" s="75" customFormat="1" ht="18" x14ac:dyDescent="0.35">
      <c r="A316" s="573"/>
      <c r="B316" s="357" t="s">
        <v>2184</v>
      </c>
      <c r="C316" s="339">
        <v>0</v>
      </c>
      <c r="D316" s="339"/>
      <c r="E316" s="339"/>
      <c r="F316" s="339"/>
      <c r="G316" s="27"/>
    </row>
    <row r="317" spans="1:7" s="75" customFormat="1" ht="18" x14ac:dyDescent="0.35">
      <c r="A317" s="573">
        <v>2</v>
      </c>
      <c r="B317" s="357" t="s">
        <v>8</v>
      </c>
      <c r="C317" s="339"/>
      <c r="D317" s="339"/>
      <c r="E317" s="339"/>
      <c r="F317" s="339"/>
      <c r="G317" s="27"/>
    </row>
    <row r="318" spans="1:7" s="75" customFormat="1" ht="36" x14ac:dyDescent="0.3">
      <c r="A318" s="573">
        <v>3</v>
      </c>
      <c r="B318" s="574" t="s">
        <v>9</v>
      </c>
      <c r="C318" s="573"/>
      <c r="D318" s="573"/>
      <c r="E318" s="573"/>
      <c r="F318" s="573"/>
      <c r="G318" s="27"/>
    </row>
    <row r="319" spans="1:7" s="75" customFormat="1" ht="18" x14ac:dyDescent="0.3">
      <c r="A319" s="573">
        <v>4</v>
      </c>
      <c r="B319" s="574" t="s">
        <v>10</v>
      </c>
      <c r="C319" s="573"/>
      <c r="D319" s="573"/>
      <c r="E319" s="573"/>
      <c r="F319" s="573"/>
      <c r="G319" s="27"/>
    </row>
    <row r="320" spans="1:7" s="75" customFormat="1" ht="62.25" customHeight="1" x14ac:dyDescent="0.3">
      <c r="A320" s="551"/>
      <c r="B320" s="551" t="s">
        <v>1056</v>
      </c>
      <c r="C320" s="576">
        <f>SUM(C314:C316)</f>
        <v>20500</v>
      </c>
      <c r="D320" s="576">
        <f>SUM(D314:D319)</f>
        <v>0</v>
      </c>
      <c r="E320" s="576">
        <f>SUM(E314:E319)</f>
        <v>0</v>
      </c>
      <c r="F320" s="576">
        <f>SUM(F314:F316)</f>
        <v>0</v>
      </c>
      <c r="G320" s="27"/>
    </row>
    <row r="321" spans="1:7" s="75" customFormat="1" ht="18" x14ac:dyDescent="0.3">
      <c r="A321" s="573"/>
      <c r="B321" s="1126" t="s">
        <v>135</v>
      </c>
      <c r="C321" s="1127"/>
      <c r="D321" s="1127"/>
      <c r="E321" s="1127"/>
      <c r="F321" s="1128"/>
      <c r="G321" s="27"/>
    </row>
    <row r="322" spans="1:7" s="75" customFormat="1" ht="18" x14ac:dyDescent="0.35">
      <c r="A322" s="573"/>
      <c r="B322" s="357" t="s">
        <v>2185</v>
      </c>
      <c r="C322" s="339">
        <v>2200</v>
      </c>
      <c r="D322" s="339">
        <v>1.3</v>
      </c>
      <c r="E322" s="339">
        <v>2200</v>
      </c>
      <c r="F322" s="339">
        <v>1.3</v>
      </c>
      <c r="G322" s="27"/>
    </row>
    <row r="323" spans="1:7" s="75" customFormat="1" ht="36" x14ac:dyDescent="0.35">
      <c r="A323" s="573"/>
      <c r="B323" s="574" t="s">
        <v>2187</v>
      </c>
      <c r="C323" s="339">
        <v>3600</v>
      </c>
      <c r="D323" s="339">
        <v>2.16</v>
      </c>
      <c r="E323" s="339">
        <v>3600</v>
      </c>
      <c r="F323" s="339">
        <v>2.16</v>
      </c>
      <c r="G323" s="27"/>
    </row>
    <row r="324" spans="1:7" s="75" customFormat="1" ht="18" x14ac:dyDescent="0.35">
      <c r="A324" s="573"/>
      <c r="B324" s="574" t="s">
        <v>2186</v>
      </c>
      <c r="C324" s="339">
        <v>700</v>
      </c>
      <c r="D324" s="339">
        <v>0.42</v>
      </c>
      <c r="E324" s="339">
        <v>700</v>
      </c>
      <c r="F324" s="339">
        <v>0.42</v>
      </c>
      <c r="G324" s="27"/>
    </row>
    <row r="325" spans="1:7" s="75" customFormat="1" ht="36" x14ac:dyDescent="0.35">
      <c r="A325" s="573"/>
      <c r="B325" s="574" t="s">
        <v>2188</v>
      </c>
      <c r="C325" s="339">
        <v>1000</v>
      </c>
      <c r="D325" s="339">
        <v>0.6</v>
      </c>
      <c r="E325" s="339">
        <v>1000</v>
      </c>
      <c r="F325" s="339">
        <v>0.6</v>
      </c>
      <c r="G325" s="27"/>
    </row>
    <row r="326" spans="1:7" s="75" customFormat="1" ht="36" x14ac:dyDescent="0.35">
      <c r="A326" s="573"/>
      <c r="B326" s="574" t="s">
        <v>2187</v>
      </c>
      <c r="C326" s="339">
        <v>6300</v>
      </c>
      <c r="D326" s="339">
        <v>3.78</v>
      </c>
      <c r="E326" s="339">
        <v>6300</v>
      </c>
      <c r="F326" s="339">
        <v>3.78</v>
      </c>
      <c r="G326" s="27"/>
    </row>
    <row r="327" spans="1:7" s="75" customFormat="1" ht="36" x14ac:dyDescent="0.35">
      <c r="A327" s="573"/>
      <c r="B327" s="574" t="s">
        <v>2189</v>
      </c>
      <c r="C327" s="339">
        <v>1700</v>
      </c>
      <c r="D327" s="339">
        <v>1.02</v>
      </c>
      <c r="E327" s="339">
        <v>1700</v>
      </c>
      <c r="F327" s="339">
        <v>1.02</v>
      </c>
      <c r="G327" s="27"/>
    </row>
    <row r="328" spans="1:7" s="75" customFormat="1" ht="36" x14ac:dyDescent="0.35">
      <c r="A328" s="573"/>
      <c r="B328" s="574" t="s">
        <v>2189</v>
      </c>
      <c r="C328" s="339">
        <v>2100</v>
      </c>
      <c r="D328" s="339">
        <v>1.26</v>
      </c>
      <c r="E328" s="339">
        <v>2100</v>
      </c>
      <c r="F328" s="339">
        <v>1.26</v>
      </c>
      <c r="G328" s="27"/>
    </row>
    <row r="329" spans="1:7" s="75" customFormat="1" ht="36" x14ac:dyDescent="0.35">
      <c r="A329" s="573"/>
      <c r="B329" s="574" t="s">
        <v>2189</v>
      </c>
      <c r="C329" s="339">
        <v>2800</v>
      </c>
      <c r="D329" s="339">
        <v>1.68</v>
      </c>
      <c r="E329" s="339">
        <v>2800</v>
      </c>
      <c r="F329" s="339">
        <v>1.68</v>
      </c>
      <c r="G329" s="27"/>
    </row>
    <row r="330" spans="1:7" s="75" customFormat="1" ht="18" x14ac:dyDescent="0.35">
      <c r="A330" s="573"/>
      <c r="B330" s="574" t="s">
        <v>2190</v>
      </c>
      <c r="C330" s="339">
        <v>1200</v>
      </c>
      <c r="D330" s="339">
        <v>0.72</v>
      </c>
      <c r="E330" s="339">
        <v>1200</v>
      </c>
      <c r="F330" s="339">
        <v>0.72</v>
      </c>
      <c r="G330" s="27"/>
    </row>
    <row r="331" spans="1:7" s="75" customFormat="1" ht="18" x14ac:dyDescent="0.35">
      <c r="A331" s="573"/>
      <c r="B331" s="574" t="s">
        <v>2191</v>
      </c>
      <c r="C331" s="339">
        <v>700</v>
      </c>
      <c r="D331" s="339">
        <v>0.42</v>
      </c>
      <c r="E331" s="339">
        <v>700</v>
      </c>
      <c r="F331" s="339">
        <v>0.42</v>
      </c>
      <c r="G331" s="27"/>
    </row>
    <row r="332" spans="1:7" s="75" customFormat="1" ht="36" x14ac:dyDescent="0.35">
      <c r="A332" s="573"/>
      <c r="B332" s="574" t="s">
        <v>2189</v>
      </c>
      <c r="C332" s="339">
        <v>2700</v>
      </c>
      <c r="D332" s="339">
        <v>1.62</v>
      </c>
      <c r="E332" s="339">
        <v>2700</v>
      </c>
      <c r="F332" s="339">
        <v>1.62</v>
      </c>
      <c r="G332" s="27"/>
    </row>
    <row r="333" spans="1:7" s="75" customFormat="1" ht="18" x14ac:dyDescent="0.35">
      <c r="A333" s="573"/>
      <c r="B333" s="574" t="s">
        <v>2192</v>
      </c>
      <c r="C333" s="339">
        <v>3500</v>
      </c>
      <c r="D333" s="339">
        <v>2.1</v>
      </c>
      <c r="E333" s="339">
        <v>3500</v>
      </c>
      <c r="F333" s="339">
        <v>2.1</v>
      </c>
      <c r="G333" s="27"/>
    </row>
    <row r="334" spans="1:7" s="75" customFormat="1" ht="18" x14ac:dyDescent="0.35">
      <c r="A334" s="573"/>
      <c r="B334" s="574" t="s">
        <v>2193</v>
      </c>
      <c r="C334" s="339">
        <v>2500</v>
      </c>
      <c r="D334" s="339">
        <v>1.5</v>
      </c>
      <c r="E334" s="339">
        <v>2500</v>
      </c>
      <c r="F334" s="339">
        <v>1.5</v>
      </c>
      <c r="G334" s="27"/>
    </row>
    <row r="335" spans="1:7" s="75" customFormat="1" ht="18" x14ac:dyDescent="0.35">
      <c r="A335" s="573"/>
      <c r="B335" s="574" t="s">
        <v>2194</v>
      </c>
      <c r="C335" s="339">
        <v>329</v>
      </c>
      <c r="D335" s="339">
        <v>0.19739999999999999</v>
      </c>
      <c r="E335" s="339">
        <v>329</v>
      </c>
      <c r="F335" s="339">
        <v>0.19739999999999999</v>
      </c>
      <c r="G335" s="27"/>
    </row>
    <row r="336" spans="1:7" s="75" customFormat="1" ht="18" x14ac:dyDescent="0.35">
      <c r="A336" s="573"/>
      <c r="B336" s="574" t="s">
        <v>2195</v>
      </c>
      <c r="C336" s="339">
        <v>258</v>
      </c>
      <c r="D336" s="339">
        <v>0.15479999999999999</v>
      </c>
      <c r="E336" s="339">
        <v>258</v>
      </c>
      <c r="F336" s="339">
        <v>0.15479999999999999</v>
      </c>
      <c r="G336" s="27"/>
    </row>
    <row r="337" spans="1:36" s="75" customFormat="1" ht="18" x14ac:dyDescent="0.35">
      <c r="A337" s="573"/>
      <c r="B337" s="574" t="s">
        <v>2195</v>
      </c>
      <c r="C337" s="339">
        <v>780</v>
      </c>
      <c r="D337" s="339">
        <v>0.46800000000000003</v>
      </c>
      <c r="E337" s="339">
        <v>780</v>
      </c>
      <c r="F337" s="339">
        <v>0.46800000000000003</v>
      </c>
      <c r="G337" s="27"/>
    </row>
    <row r="338" spans="1:36" s="75" customFormat="1" ht="18" x14ac:dyDescent="0.35">
      <c r="A338" s="573"/>
      <c r="B338" s="574" t="s">
        <v>2196</v>
      </c>
      <c r="C338" s="339">
        <v>205</v>
      </c>
      <c r="D338" s="339">
        <v>0.123</v>
      </c>
      <c r="E338" s="339">
        <v>205</v>
      </c>
      <c r="F338" s="339">
        <v>0.123</v>
      </c>
      <c r="G338" s="27"/>
    </row>
    <row r="339" spans="1:36" s="75" customFormat="1" ht="37.5" customHeight="1" x14ac:dyDescent="0.3">
      <c r="A339" s="551"/>
      <c r="B339" s="551" t="s">
        <v>1056</v>
      </c>
      <c r="C339" s="543">
        <f>SUM(C322:C338)</f>
        <v>32572</v>
      </c>
      <c r="D339" s="543">
        <f>SUM(D322:D338)</f>
        <v>19.523200000000003</v>
      </c>
      <c r="E339" s="543">
        <f>SUM(E322:E338)</f>
        <v>32572</v>
      </c>
      <c r="F339" s="543">
        <f>SUM(F322:F338)</f>
        <v>19.523200000000003</v>
      </c>
      <c r="G339" s="27"/>
    </row>
    <row r="340" spans="1:36" ht="18" customHeight="1" x14ac:dyDescent="0.3">
      <c r="A340" s="551"/>
      <c r="B340" s="551" t="s">
        <v>118</v>
      </c>
      <c r="C340" s="560">
        <f>SUM(C339,C320,C311,C287,C280,C271,C256,C239,C229,C199,C174,C163,C116,C104,C81,C74,C56,C45)</f>
        <v>215916.45</v>
      </c>
      <c r="D340" s="560">
        <f>SUM(D339,D320,D311,D287,D280,D271,D256,D239,D229,D199,D174,D116,D104,D163,D81,D74,D56,D45)</f>
        <v>81.683199999999999</v>
      </c>
      <c r="E340" s="560">
        <f>SUM(E339,E320,E311,E287,E280,E271,E256,E239,E229,E199,E174,E116,E104,E163,E81,E74,E56,E45)</f>
        <v>85406</v>
      </c>
      <c r="F340" s="560">
        <f>SUM(F339,F320,F311,F287,F280,F271,F256,F239,F229,F199,F174,F116,F104,F163,F81,F74,F56,F45)</f>
        <v>2819.4182000000005</v>
      </c>
    </row>
    <row r="341" spans="1:36" x14ac:dyDescent="0.3">
      <c r="A341" s="242"/>
      <c r="B341" s="242"/>
      <c r="C341" s="242"/>
      <c r="D341" s="242"/>
      <c r="E341" s="242"/>
      <c r="F341" s="242"/>
      <c r="O341" s="27"/>
      <c r="P341" s="27"/>
      <c r="Q341" s="27"/>
      <c r="R341" s="27"/>
      <c r="S341" s="27"/>
      <c r="T341" s="27"/>
      <c r="U341" s="27"/>
      <c r="V341" s="27"/>
      <c r="W341" s="27"/>
      <c r="X341" s="27"/>
    </row>
    <row r="342" spans="1:36" ht="15.6" x14ac:dyDescent="0.3">
      <c r="A342" s="852"/>
      <c r="B342" s="852"/>
      <c r="C342" s="852"/>
      <c r="D342" s="852"/>
      <c r="E342" s="852"/>
      <c r="F342" s="852"/>
      <c r="G342" s="11"/>
      <c r="H342" s="11"/>
      <c r="I342" s="11"/>
      <c r="J342" s="11"/>
      <c r="K342" s="11"/>
      <c r="L342" s="93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1"/>
      <c r="AG342" s="11"/>
      <c r="AH342" s="11"/>
      <c r="AI342" s="11"/>
      <c r="AJ342" s="11"/>
    </row>
    <row r="343" spans="1:36" ht="62.4" x14ac:dyDescent="0.35">
      <c r="A343" s="734" t="s">
        <v>2867</v>
      </c>
      <c r="B343" s="801" t="s">
        <v>2795</v>
      </c>
      <c r="C343" s="853"/>
      <c r="D343" s="853"/>
      <c r="E343" s="854" t="s">
        <v>2794</v>
      </c>
      <c r="F343" s="223" t="s">
        <v>31</v>
      </c>
      <c r="G343" s="55"/>
      <c r="H343" s="55"/>
      <c r="I343" s="56"/>
      <c r="J343" s="55"/>
      <c r="K343" s="55"/>
      <c r="L343" s="56"/>
      <c r="M343" s="56"/>
      <c r="N343" s="56"/>
      <c r="O343" s="56"/>
      <c r="P343" s="56"/>
      <c r="Q343" s="55"/>
      <c r="R343" s="55"/>
      <c r="S343" s="55"/>
      <c r="T343" s="55"/>
      <c r="U343" s="55"/>
      <c r="V343" s="55"/>
      <c r="W343" s="56"/>
      <c r="X343" s="56"/>
      <c r="Y343" s="56"/>
      <c r="Z343" s="56"/>
      <c r="AA343" s="56"/>
      <c r="AB343" s="56"/>
      <c r="AC343" s="56"/>
      <c r="AD343" s="56"/>
      <c r="AE343" s="56"/>
      <c r="AF343" s="55"/>
      <c r="AG343" s="55"/>
      <c r="AH343" s="55"/>
      <c r="AI343" s="55"/>
      <c r="AJ343" s="55"/>
    </row>
    <row r="344" spans="1:36" ht="18" x14ac:dyDescent="0.35">
      <c r="A344" s="102"/>
      <c r="B344" s="102"/>
      <c r="C344" s="853"/>
      <c r="D344" s="853"/>
      <c r="E344" s="853" t="s">
        <v>1125</v>
      </c>
      <c r="F344" s="853"/>
      <c r="G344" s="55"/>
      <c r="H344" s="56"/>
      <c r="I344" s="56"/>
      <c r="J344" s="56"/>
      <c r="K344" s="56"/>
      <c r="L344" s="56"/>
      <c r="M344" s="56"/>
      <c r="N344" s="56"/>
      <c r="O344" s="56"/>
      <c r="P344" s="56"/>
      <c r="Q344" s="55"/>
      <c r="R344" s="55"/>
      <c r="S344" s="55"/>
      <c r="T344" s="55"/>
      <c r="U344" s="55"/>
      <c r="V344" s="55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1:36" s="858" customFormat="1" ht="104.25" customHeight="1" x14ac:dyDescent="0.35">
      <c r="A345" s="829" t="s">
        <v>2793</v>
      </c>
      <c r="B345" s="829"/>
      <c r="C345" s="829"/>
      <c r="D345" s="829"/>
      <c r="E345" s="829"/>
      <c r="F345" s="829"/>
      <c r="G345" s="829"/>
      <c r="H345" s="829"/>
      <c r="I345" s="829"/>
      <c r="J345" s="829"/>
      <c r="K345" s="829"/>
      <c r="L345" s="57"/>
      <c r="M345" s="57"/>
      <c r="N345" s="57"/>
      <c r="O345" s="57"/>
      <c r="P345" s="57"/>
      <c r="Q345" s="857"/>
      <c r="R345" s="857"/>
      <c r="S345" s="857"/>
      <c r="T345" s="857"/>
      <c r="U345" s="857"/>
      <c r="V345" s="8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</row>
    <row r="346" spans="1:36" ht="23.25" customHeight="1" x14ac:dyDescent="0.35">
      <c r="A346" s="769"/>
      <c r="B346" s="1125" t="s">
        <v>650</v>
      </c>
      <c r="C346" s="1125" t="s">
        <v>2793</v>
      </c>
      <c r="D346" s="769"/>
      <c r="E346" s="731" t="s">
        <v>2792</v>
      </c>
      <c r="F346" s="104" t="s">
        <v>31</v>
      </c>
      <c r="G346" s="1124"/>
      <c r="H346" s="1124"/>
      <c r="I346" s="1124"/>
      <c r="J346" s="1124"/>
      <c r="K346" s="1124"/>
      <c r="L346" s="1124"/>
      <c r="M346" s="56"/>
      <c r="N346" s="55"/>
      <c r="O346" s="55"/>
      <c r="P346" s="55"/>
      <c r="Q346" s="55"/>
      <c r="R346" s="55"/>
      <c r="S346" s="55"/>
      <c r="T346" s="55"/>
      <c r="U346" s="55"/>
      <c r="V346" s="55"/>
      <c r="W346" s="56"/>
      <c r="X346" s="56"/>
      <c r="Y346" s="56"/>
      <c r="Z346" s="56"/>
      <c r="AA346" s="56"/>
      <c r="AB346" s="56"/>
      <c r="AC346" s="56"/>
      <c r="AD346" s="56"/>
      <c r="AE346" s="56"/>
      <c r="AF346" s="55"/>
      <c r="AG346" s="55"/>
      <c r="AH346" s="55"/>
      <c r="AI346" s="55"/>
      <c r="AJ346" s="55"/>
    </row>
    <row r="347" spans="1:36" ht="74.25" customHeight="1" x14ac:dyDescent="0.35">
      <c r="A347" s="855"/>
      <c r="B347" s="1125"/>
      <c r="C347" s="1125"/>
      <c r="D347" s="853"/>
      <c r="E347" s="734" t="s">
        <v>36</v>
      </c>
      <c r="F347" s="104"/>
      <c r="G347" s="55"/>
      <c r="H347" s="55"/>
      <c r="I347" s="55"/>
      <c r="J347" s="55"/>
      <c r="K347" s="55"/>
      <c r="L347" s="55"/>
      <c r="M347" s="56"/>
      <c r="N347" s="56"/>
      <c r="O347" s="56"/>
      <c r="P347" s="56"/>
      <c r="Q347" s="55"/>
      <c r="R347" s="55"/>
      <c r="S347" s="55"/>
      <c r="T347" s="55"/>
      <c r="U347" s="55"/>
      <c r="V347" s="55"/>
      <c r="W347" s="56"/>
      <c r="X347" s="56"/>
      <c r="Y347" s="56"/>
      <c r="Z347" s="56"/>
      <c r="AA347" s="56"/>
      <c r="AB347" s="56"/>
      <c r="AC347" s="56"/>
      <c r="AD347" s="56"/>
      <c r="AE347" s="56"/>
      <c r="AF347" s="58"/>
      <c r="AG347" s="56"/>
      <c r="AH347" s="56"/>
      <c r="AI347" s="56"/>
      <c r="AJ347" s="56"/>
    </row>
    <row r="348" spans="1:36" ht="119.25" customHeight="1" x14ac:dyDescent="0.35">
      <c r="A348" s="855"/>
      <c r="B348" s="853"/>
      <c r="C348" s="1125"/>
      <c r="D348" s="853"/>
      <c r="E348" s="853"/>
      <c r="F348" s="246">
        <v>44586</v>
      </c>
      <c r="G348" s="55"/>
      <c r="H348" s="56"/>
      <c r="I348" s="56"/>
      <c r="J348" s="56"/>
      <c r="K348" s="55"/>
      <c r="L348" s="55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9"/>
      <c r="AG348" s="55"/>
      <c r="AH348" s="55"/>
      <c r="AI348" s="55"/>
      <c r="AJ348" s="55"/>
    </row>
    <row r="349" spans="1:36" ht="20.25" customHeight="1" x14ac:dyDescent="0.35">
      <c r="A349" s="855"/>
      <c r="B349" s="853"/>
      <c r="C349" s="103" t="s">
        <v>2791</v>
      </c>
      <c r="D349" s="853"/>
      <c r="E349" s="853"/>
      <c r="F349" s="105" t="s">
        <v>40</v>
      </c>
      <c r="G349" s="57"/>
      <c r="H349" s="56"/>
      <c r="I349" s="56"/>
      <c r="J349" s="56"/>
      <c r="K349" s="56"/>
      <c r="L349" s="56"/>
      <c r="M349" s="56"/>
      <c r="N349" s="56"/>
      <c r="O349" s="56"/>
      <c r="P349" s="56"/>
      <c r="Q349" s="59"/>
      <c r="R349" s="55"/>
      <c r="S349" s="55"/>
      <c r="T349" s="55"/>
      <c r="U349" s="55"/>
      <c r="V349" s="55"/>
      <c r="W349" s="56"/>
      <c r="X349" s="56"/>
      <c r="Y349" s="56"/>
      <c r="Z349" s="56"/>
      <c r="AA349" s="56"/>
      <c r="AB349" s="56"/>
      <c r="AC349" s="56"/>
      <c r="AD349" s="56"/>
      <c r="AE349" s="56"/>
      <c r="AF349" s="57"/>
      <c r="AG349" s="57"/>
      <c r="AH349" s="57"/>
      <c r="AI349" s="57"/>
      <c r="AJ349" s="57"/>
    </row>
    <row r="350" spans="1:36" ht="66" customHeight="1" x14ac:dyDescent="0.35">
      <c r="A350" s="856"/>
      <c r="B350" s="835"/>
      <c r="C350" s="769" t="s">
        <v>105</v>
      </c>
      <c r="D350" s="829"/>
      <c r="E350" s="829"/>
      <c r="F350" s="835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7"/>
      <c r="R350" s="57"/>
      <c r="S350" s="57"/>
      <c r="T350" s="57"/>
      <c r="U350" s="57"/>
      <c r="V350" s="57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1:36" x14ac:dyDescent="0.3">
      <c r="A351" s="106"/>
      <c r="B351" s="106"/>
      <c r="C351" s="106"/>
      <c r="D351" s="106"/>
      <c r="E351" s="106"/>
      <c r="F351" s="106"/>
    </row>
    <row r="352" spans="1:36" ht="21" x14ac:dyDescent="0.4">
      <c r="C352" s="1015" t="s">
        <v>3303</v>
      </c>
    </row>
  </sheetData>
  <mergeCells count="37">
    <mergeCell ref="G346:L346"/>
    <mergeCell ref="A288:F288"/>
    <mergeCell ref="B346:B347"/>
    <mergeCell ref="C346:C348"/>
    <mergeCell ref="A290:A307"/>
    <mergeCell ref="B312:F312"/>
    <mergeCell ref="B321:F321"/>
    <mergeCell ref="A272:F272"/>
    <mergeCell ref="A281:F281"/>
    <mergeCell ref="A232:A235"/>
    <mergeCell ref="A202:A225"/>
    <mergeCell ref="A240:F240"/>
    <mergeCell ref="A242:A249"/>
    <mergeCell ref="A251:A253"/>
    <mergeCell ref="A259:A267"/>
    <mergeCell ref="A274:A276"/>
    <mergeCell ref="A75:F75"/>
    <mergeCell ref="D48:F48"/>
    <mergeCell ref="A200:F200"/>
    <mergeCell ref="A230:F230"/>
    <mergeCell ref="A257:F257"/>
    <mergeCell ref="A1:F1"/>
    <mergeCell ref="A2:F2"/>
    <mergeCell ref="A3:F3"/>
    <mergeCell ref="A8:A41"/>
    <mergeCell ref="A177:A195"/>
    <mergeCell ref="A105:F105"/>
    <mergeCell ref="A119:A159"/>
    <mergeCell ref="A175:F175"/>
    <mergeCell ref="A82:F82"/>
    <mergeCell ref="A166:A170"/>
    <mergeCell ref="A164:F164"/>
    <mergeCell ref="A5:F5"/>
    <mergeCell ref="A46:F46"/>
    <mergeCell ref="A57:F57"/>
    <mergeCell ref="A117:F117"/>
    <mergeCell ref="A47:A52"/>
  </mergeCells>
  <hyperlinks>
    <hyperlink ref="C352" r:id="rId1" xr:uid="{00000000-0004-0000-0500-000000000000}"/>
  </hyperlinks>
  <pageMargins left="0.35433070866141736" right="0.35433070866141736" top="0.98425196850393704" bottom="0.59055118110236227" header="0.31496062992125984" footer="0.31496062992125984"/>
  <pageSetup paperSize="9" scale="88" fitToHeight="0" orientation="landscape" r:id="rId2"/>
  <ignoredErrors>
    <ignoredError sqref="E58 E74" formula="1"/>
    <ignoredError sqref="C106:E106 F10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44"/>
  <sheetViews>
    <sheetView view="pageBreakPreview" topLeftCell="A22" zoomScale="62" zoomScaleNormal="73" zoomScaleSheetLayoutView="62" workbookViewId="0">
      <selection activeCell="G29" sqref="G29"/>
    </sheetView>
  </sheetViews>
  <sheetFormatPr defaultColWidth="9.109375" defaultRowHeight="13.8" x14ac:dyDescent="0.25"/>
  <cols>
    <col min="1" max="1" width="16.109375" style="6" bestFit="1" customWidth="1"/>
    <col min="2" max="2" width="26.88671875" style="6" customWidth="1"/>
    <col min="3" max="3" width="23" style="6" customWidth="1"/>
    <col min="4" max="4" width="27" style="6" customWidth="1"/>
    <col min="5" max="5" width="20.5546875" style="6" customWidth="1"/>
    <col min="6" max="6" width="19.5546875" style="6" customWidth="1"/>
    <col min="7" max="7" width="22" style="6" customWidth="1"/>
    <col min="8" max="9" width="9.109375" style="6"/>
    <col min="10" max="10" width="20.88671875" style="6" customWidth="1"/>
    <col min="11" max="16384" width="9.109375" style="6"/>
  </cols>
  <sheetData>
    <row r="1" spans="1:7" ht="18" x14ac:dyDescent="0.25">
      <c r="G1" s="5" t="s">
        <v>530</v>
      </c>
    </row>
    <row r="2" spans="1:7" ht="56.25" customHeight="1" thickBot="1" x14ac:dyDescent="0.3">
      <c r="A2" s="1073" t="s">
        <v>524</v>
      </c>
      <c r="B2" s="1073"/>
      <c r="C2" s="1073"/>
      <c r="D2" s="1073"/>
      <c r="E2" s="1073"/>
      <c r="F2" s="1073"/>
      <c r="G2" s="1073"/>
    </row>
    <row r="3" spans="1:7" ht="53.25" customHeight="1" thickBot="1" x14ac:dyDescent="0.3">
      <c r="A3" s="1129" t="s">
        <v>525</v>
      </c>
      <c r="B3" s="1130"/>
      <c r="C3" s="1130"/>
      <c r="D3" s="1130"/>
      <c r="E3" s="1130"/>
      <c r="F3" s="1130"/>
      <c r="G3" s="1131"/>
    </row>
    <row r="4" spans="1:7" ht="90" x14ac:dyDescent="0.25">
      <c r="A4" s="66" t="s">
        <v>41</v>
      </c>
      <c r="B4" s="67" t="s">
        <v>89</v>
      </c>
      <c r="C4" s="67" t="s">
        <v>526</v>
      </c>
      <c r="D4" s="67" t="s">
        <v>90</v>
      </c>
      <c r="E4" s="67" t="s">
        <v>527</v>
      </c>
      <c r="F4" s="67" t="s">
        <v>91</v>
      </c>
      <c r="G4" s="68" t="s">
        <v>54</v>
      </c>
    </row>
    <row r="5" spans="1:7" ht="18" x14ac:dyDescent="0.25">
      <c r="A5" s="70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71">
        <v>7</v>
      </c>
    </row>
    <row r="6" spans="1:7" ht="144" x14ac:dyDescent="0.25">
      <c r="A6" s="358" t="s">
        <v>1202</v>
      </c>
      <c r="B6" s="359" t="s">
        <v>194</v>
      </c>
      <c r="C6" s="191" t="s">
        <v>1435</v>
      </c>
      <c r="D6" s="359" t="s">
        <v>3307</v>
      </c>
      <c r="E6" s="187" t="s">
        <v>242</v>
      </c>
      <c r="F6" s="359" t="s">
        <v>387</v>
      </c>
      <c r="G6" s="360" t="s">
        <v>1436</v>
      </c>
    </row>
    <row r="7" spans="1:7" ht="144" x14ac:dyDescent="0.25">
      <c r="A7" s="358" t="s">
        <v>1203</v>
      </c>
      <c r="B7" s="359" t="s">
        <v>195</v>
      </c>
      <c r="C7" s="191" t="s">
        <v>1630</v>
      </c>
      <c r="D7" s="359" t="s">
        <v>3308</v>
      </c>
      <c r="E7" s="359" t="s">
        <v>180</v>
      </c>
      <c r="F7" s="359" t="s">
        <v>389</v>
      </c>
      <c r="G7" s="361" t="s">
        <v>1673</v>
      </c>
    </row>
    <row r="8" spans="1:7" ht="144" x14ac:dyDescent="0.25">
      <c r="A8" s="358" t="s">
        <v>1204</v>
      </c>
      <c r="B8" s="359" t="s">
        <v>196</v>
      </c>
      <c r="C8" s="362" t="s">
        <v>1631</v>
      </c>
      <c r="D8" s="359" t="s">
        <v>3309</v>
      </c>
      <c r="E8" s="363" t="s">
        <v>220</v>
      </c>
      <c r="F8" s="359" t="s">
        <v>388</v>
      </c>
      <c r="G8" s="360" t="s">
        <v>777</v>
      </c>
    </row>
    <row r="9" spans="1:7" ht="144" x14ac:dyDescent="0.25">
      <c r="A9" s="358" t="s">
        <v>1205</v>
      </c>
      <c r="B9" s="359" t="s">
        <v>197</v>
      </c>
      <c r="C9" s="191" t="s">
        <v>1632</v>
      </c>
      <c r="D9" s="359" t="s">
        <v>3310</v>
      </c>
      <c r="E9" s="359" t="s">
        <v>180</v>
      </c>
      <c r="F9" s="359" t="s">
        <v>389</v>
      </c>
      <c r="G9" s="360" t="s">
        <v>182</v>
      </c>
    </row>
    <row r="10" spans="1:7" ht="161.25" customHeight="1" x14ac:dyDescent="0.25">
      <c r="A10" s="1132" t="s">
        <v>1206</v>
      </c>
      <c r="B10" s="359" t="s">
        <v>198</v>
      </c>
      <c r="C10" s="191" t="s">
        <v>1633</v>
      </c>
      <c r="D10" s="359" t="s">
        <v>3311</v>
      </c>
      <c r="E10" s="359" t="s">
        <v>814</v>
      </c>
      <c r="F10" s="359" t="s">
        <v>2787</v>
      </c>
      <c r="G10" s="360" t="s">
        <v>2789</v>
      </c>
    </row>
    <row r="11" spans="1:7" ht="165" customHeight="1" x14ac:dyDescent="0.25">
      <c r="A11" s="1133"/>
      <c r="B11" s="359" t="s">
        <v>198</v>
      </c>
      <c r="C11" s="362" t="s">
        <v>1634</v>
      </c>
      <c r="D11" s="359" t="s">
        <v>3312</v>
      </c>
      <c r="E11" s="359" t="s">
        <v>814</v>
      </c>
      <c r="F11" s="359" t="s">
        <v>2788</v>
      </c>
      <c r="G11" s="360" t="s">
        <v>2790</v>
      </c>
    </row>
    <row r="12" spans="1:7" ht="144" x14ac:dyDescent="0.25">
      <c r="A12" s="358" t="s">
        <v>1207</v>
      </c>
      <c r="B12" s="359" t="s">
        <v>200</v>
      </c>
      <c r="C12" s="362" t="s">
        <v>1635</v>
      </c>
      <c r="D12" s="359" t="s">
        <v>3313</v>
      </c>
      <c r="E12" s="359" t="s">
        <v>390</v>
      </c>
      <c r="F12" s="359" t="s">
        <v>391</v>
      </c>
      <c r="G12" s="360" t="s">
        <v>392</v>
      </c>
    </row>
    <row r="13" spans="1:7" ht="139.5" customHeight="1" x14ac:dyDescent="0.25">
      <c r="A13" s="1132" t="s">
        <v>1208</v>
      </c>
      <c r="B13" s="1134" t="s">
        <v>199</v>
      </c>
      <c r="C13" s="191" t="s">
        <v>1636</v>
      </c>
      <c r="D13" s="359" t="s">
        <v>1682</v>
      </c>
      <c r="E13" s="359" t="s">
        <v>316</v>
      </c>
      <c r="F13" s="359" t="s">
        <v>529</v>
      </c>
      <c r="G13" s="361" t="s">
        <v>528</v>
      </c>
    </row>
    <row r="14" spans="1:7" ht="184.5" customHeight="1" x14ac:dyDescent="0.25">
      <c r="A14" s="1133"/>
      <c r="B14" s="1135"/>
      <c r="C14" s="191" t="s">
        <v>1633</v>
      </c>
      <c r="D14" s="359" t="s">
        <v>3314</v>
      </c>
      <c r="E14" s="359" t="s">
        <v>814</v>
      </c>
      <c r="F14" s="359" t="s">
        <v>2787</v>
      </c>
      <c r="G14" s="361" t="s">
        <v>2789</v>
      </c>
    </row>
    <row r="15" spans="1:7" ht="157.5" customHeight="1" x14ac:dyDescent="0.25">
      <c r="A15" s="358" t="s">
        <v>1209</v>
      </c>
      <c r="B15" s="359" t="s">
        <v>201</v>
      </c>
      <c r="C15" s="191" t="s">
        <v>1637</v>
      </c>
      <c r="D15" s="359" t="s">
        <v>3315</v>
      </c>
      <c r="E15" s="359" t="s">
        <v>185</v>
      </c>
      <c r="F15" s="359" t="s">
        <v>808</v>
      </c>
      <c r="G15" s="360" t="s">
        <v>393</v>
      </c>
    </row>
    <row r="16" spans="1:7" ht="144" x14ac:dyDescent="0.25">
      <c r="A16" s="358" t="s">
        <v>1210</v>
      </c>
      <c r="B16" s="359" t="s">
        <v>202</v>
      </c>
      <c r="C16" s="362" t="s">
        <v>1638</v>
      </c>
      <c r="D16" s="359" t="s">
        <v>1678</v>
      </c>
      <c r="E16" s="359" t="s">
        <v>316</v>
      </c>
      <c r="F16" s="359" t="s">
        <v>401</v>
      </c>
      <c r="G16" s="360" t="s">
        <v>394</v>
      </c>
    </row>
    <row r="17" spans="1:10" ht="144" x14ac:dyDescent="0.25">
      <c r="A17" s="358" t="s">
        <v>1211</v>
      </c>
      <c r="B17" s="359" t="s">
        <v>203</v>
      </c>
      <c r="C17" s="191" t="s">
        <v>1639</v>
      </c>
      <c r="D17" s="359" t="s">
        <v>3316</v>
      </c>
      <c r="E17" s="187" t="s">
        <v>218</v>
      </c>
      <c r="F17" s="359" t="s">
        <v>395</v>
      </c>
      <c r="G17" s="360" t="s">
        <v>778</v>
      </c>
    </row>
    <row r="18" spans="1:10" ht="144" x14ac:dyDescent="0.25">
      <c r="A18" s="358" t="s">
        <v>1212</v>
      </c>
      <c r="B18" s="359" t="s">
        <v>204</v>
      </c>
      <c r="C18" s="191" t="s">
        <v>1640</v>
      </c>
      <c r="D18" s="359" t="s">
        <v>3317</v>
      </c>
      <c r="E18" s="187" t="s">
        <v>216</v>
      </c>
      <c r="F18" s="359" t="s">
        <v>396</v>
      </c>
      <c r="G18" s="360" t="s">
        <v>779</v>
      </c>
    </row>
    <row r="19" spans="1:10" ht="144" x14ac:dyDescent="0.25">
      <c r="A19" s="358" t="s">
        <v>1213</v>
      </c>
      <c r="B19" s="359" t="s">
        <v>205</v>
      </c>
      <c r="C19" s="362" t="s">
        <v>1641</v>
      </c>
      <c r="D19" s="359" t="s">
        <v>3318</v>
      </c>
      <c r="E19" s="363" t="s">
        <v>1674</v>
      </c>
      <c r="F19" s="359" t="s">
        <v>826</v>
      </c>
      <c r="G19" s="361" t="s">
        <v>1675</v>
      </c>
    </row>
    <row r="20" spans="1:10" ht="144" x14ac:dyDescent="0.25">
      <c r="A20" s="358" t="s">
        <v>1214</v>
      </c>
      <c r="B20" s="359" t="s">
        <v>206</v>
      </c>
      <c r="C20" s="191" t="s">
        <v>1642</v>
      </c>
      <c r="D20" s="359" t="s">
        <v>3319</v>
      </c>
      <c r="E20" s="359" t="s">
        <v>188</v>
      </c>
      <c r="F20" s="359" t="s">
        <v>397</v>
      </c>
      <c r="G20" s="360" t="s">
        <v>190</v>
      </c>
    </row>
    <row r="21" spans="1:10" ht="144" x14ac:dyDescent="0.25">
      <c r="A21" s="358" t="s">
        <v>1215</v>
      </c>
      <c r="B21" s="359" t="s">
        <v>207</v>
      </c>
      <c r="C21" s="191" t="s">
        <v>1643</v>
      </c>
      <c r="D21" s="359" t="s">
        <v>3320</v>
      </c>
      <c r="E21" s="359" t="s">
        <v>1200</v>
      </c>
      <c r="F21" s="359" t="s">
        <v>388</v>
      </c>
      <c r="G21" s="361" t="s">
        <v>1201</v>
      </c>
    </row>
    <row r="22" spans="1:10" ht="144" x14ac:dyDescent="0.25">
      <c r="A22" s="358" t="s">
        <v>1216</v>
      </c>
      <c r="B22" s="359" t="s">
        <v>208</v>
      </c>
      <c r="C22" s="362" t="s">
        <v>1676</v>
      </c>
      <c r="D22" s="359" t="s">
        <v>3321</v>
      </c>
      <c r="E22" s="187" t="s">
        <v>242</v>
      </c>
      <c r="F22" s="359" t="s">
        <v>387</v>
      </c>
      <c r="G22" s="361" t="s">
        <v>1677</v>
      </c>
    </row>
    <row r="23" spans="1:10" ht="126" x14ac:dyDescent="0.25">
      <c r="A23" s="358" t="s">
        <v>1217</v>
      </c>
      <c r="B23" s="359" t="s">
        <v>209</v>
      </c>
      <c r="C23" s="191" t="s">
        <v>1635</v>
      </c>
      <c r="D23" s="359" t="s">
        <v>3322</v>
      </c>
      <c r="E23" s="359" t="s">
        <v>1197</v>
      </c>
      <c r="F23" s="359" t="s">
        <v>1198</v>
      </c>
      <c r="G23" s="364" t="s">
        <v>1199</v>
      </c>
    </row>
    <row r="24" spans="1:10" ht="157.5" customHeight="1" x14ac:dyDescent="0.25">
      <c r="A24" s="358" t="s">
        <v>1218</v>
      </c>
      <c r="B24" s="359" t="s">
        <v>210</v>
      </c>
      <c r="C24" s="191" t="s">
        <v>1638</v>
      </c>
      <c r="D24" s="359" t="s">
        <v>1679</v>
      </c>
      <c r="E24" s="359" t="s">
        <v>316</v>
      </c>
      <c r="F24" s="359" t="s">
        <v>841</v>
      </c>
      <c r="G24" s="360" t="s">
        <v>528</v>
      </c>
    </row>
    <row r="25" spans="1:10" ht="141" customHeight="1" x14ac:dyDescent="0.25">
      <c r="A25" s="1132" t="s">
        <v>1219</v>
      </c>
      <c r="B25" s="359" t="s">
        <v>211</v>
      </c>
      <c r="C25" s="359" t="s">
        <v>1644</v>
      </c>
      <c r="D25" s="359" t="s">
        <v>1680</v>
      </c>
      <c r="E25" s="359" t="s">
        <v>316</v>
      </c>
      <c r="F25" s="359" t="s">
        <v>1365</v>
      </c>
      <c r="G25" s="360" t="s">
        <v>1196</v>
      </c>
    </row>
    <row r="26" spans="1:10" ht="126" x14ac:dyDescent="0.25">
      <c r="A26" s="1133"/>
      <c r="B26" s="359" t="s">
        <v>211</v>
      </c>
      <c r="C26" s="362" t="s">
        <v>1638</v>
      </c>
      <c r="D26" s="359" t="s">
        <v>1681</v>
      </c>
      <c r="E26" s="359" t="s">
        <v>316</v>
      </c>
      <c r="F26" s="359" t="s">
        <v>1365</v>
      </c>
      <c r="G26" s="360" t="s">
        <v>402</v>
      </c>
    </row>
    <row r="27" spans="1:10" ht="103.5" customHeight="1" x14ac:dyDescent="0.25">
      <c r="A27" s="358" t="s">
        <v>1220</v>
      </c>
      <c r="B27" s="359" t="s">
        <v>356</v>
      </c>
      <c r="C27" s="359" t="s">
        <v>356</v>
      </c>
      <c r="D27" s="359" t="s">
        <v>3325</v>
      </c>
      <c r="E27" s="359" t="s">
        <v>3323</v>
      </c>
      <c r="F27" s="359" t="s">
        <v>398</v>
      </c>
      <c r="G27" s="360" t="s">
        <v>3324</v>
      </c>
    </row>
    <row r="28" spans="1:10" ht="108" x14ac:dyDescent="0.25">
      <c r="A28" s="358" t="s">
        <v>1221</v>
      </c>
      <c r="B28" s="359" t="s">
        <v>361</v>
      </c>
      <c r="C28" s="359" t="s">
        <v>361</v>
      </c>
      <c r="D28" s="359" t="s">
        <v>3326</v>
      </c>
      <c r="E28" s="359" t="s">
        <v>399</v>
      </c>
      <c r="F28" s="359" t="s">
        <v>192</v>
      </c>
      <c r="G28" s="360" t="s">
        <v>1223</v>
      </c>
    </row>
    <row r="29" spans="1:10" ht="125.4" thickBot="1" x14ac:dyDescent="0.3">
      <c r="A29" s="358" t="s">
        <v>1222</v>
      </c>
      <c r="B29" s="365" t="s">
        <v>463</v>
      </c>
      <c r="C29" s="365" t="s">
        <v>400</v>
      </c>
      <c r="D29" s="365" t="s">
        <v>3327</v>
      </c>
      <c r="E29" s="365" t="s">
        <v>1683</v>
      </c>
      <c r="F29" s="366" t="s">
        <v>1684</v>
      </c>
      <c r="G29" s="367" t="s">
        <v>1685</v>
      </c>
      <c r="J29" s="47"/>
    </row>
    <row r="31" spans="1:10" x14ac:dyDescent="0.25">
      <c r="B31" s="859"/>
    </row>
    <row r="32" spans="1:10" x14ac:dyDescent="0.25">
      <c r="B32" s="13"/>
    </row>
    <row r="33" spans="2:7" ht="15.6" x14ac:dyDescent="0.3">
      <c r="B33" s="76"/>
      <c r="C33" s="76"/>
      <c r="D33" s="76"/>
      <c r="E33" s="76"/>
      <c r="F33" s="76"/>
      <c r="G33" s="76"/>
    </row>
    <row r="34" spans="2:7" ht="109.2" x14ac:dyDescent="0.3">
      <c r="B34" s="53" t="s">
        <v>2868</v>
      </c>
      <c r="C34" s="860" t="s">
        <v>2869</v>
      </c>
      <c r="D34" s="76"/>
      <c r="E34" s="76"/>
      <c r="F34" s="76"/>
      <c r="G34" s="24"/>
    </row>
    <row r="35" spans="2:7" ht="15.6" x14ac:dyDescent="0.3">
      <c r="B35" s="2" t="s">
        <v>32</v>
      </c>
      <c r="C35" s="23" t="s">
        <v>92</v>
      </c>
      <c r="D35" s="76"/>
      <c r="E35" s="861"/>
      <c r="F35" s="76"/>
      <c r="G35" s="23" t="s">
        <v>93</v>
      </c>
    </row>
    <row r="36" spans="2:7" ht="63" customHeight="1" x14ac:dyDescent="0.3">
      <c r="B36" s="53" t="s">
        <v>647</v>
      </c>
      <c r="C36" s="1044" t="s">
        <v>2793</v>
      </c>
      <c r="D36" s="1044"/>
      <c r="E36" s="862" t="s">
        <v>2792</v>
      </c>
      <c r="F36" s="863"/>
      <c r="G36" s="76"/>
    </row>
    <row r="37" spans="2:7" ht="15.6" x14ac:dyDescent="0.3">
      <c r="B37" s="2"/>
      <c r="C37" s="23" t="s">
        <v>94</v>
      </c>
      <c r="E37" s="775" t="s">
        <v>36</v>
      </c>
      <c r="F37" s="76"/>
      <c r="G37" s="23" t="s">
        <v>93</v>
      </c>
    </row>
    <row r="38" spans="2:7" ht="15.6" x14ac:dyDescent="0.3">
      <c r="B38" s="2"/>
      <c r="C38" s="76"/>
      <c r="D38" s="76"/>
      <c r="E38" s="76"/>
      <c r="F38" s="76"/>
      <c r="G38" s="76"/>
    </row>
    <row r="39" spans="2:7" ht="15.6" x14ac:dyDescent="0.3">
      <c r="B39" s="2"/>
      <c r="C39" s="736" t="s">
        <v>2791</v>
      </c>
      <c r="D39" s="76"/>
      <c r="E39" s="76"/>
      <c r="F39" s="76"/>
      <c r="G39" s="246">
        <v>44586</v>
      </c>
    </row>
    <row r="40" spans="2:7" ht="46.8" x14ac:dyDescent="0.3">
      <c r="B40" s="2" t="s">
        <v>35</v>
      </c>
      <c r="C40" s="23" t="s">
        <v>81</v>
      </c>
      <c r="D40" s="76"/>
      <c r="E40" s="76"/>
      <c r="F40" s="76"/>
      <c r="G40" s="23" t="s">
        <v>43</v>
      </c>
    </row>
    <row r="41" spans="2:7" ht="15.6" x14ac:dyDescent="0.25">
      <c r="B41" s="2"/>
    </row>
    <row r="42" spans="2:7" ht="21" x14ac:dyDescent="0.4">
      <c r="B42" s="2"/>
      <c r="C42" s="1015" t="s">
        <v>3303</v>
      </c>
    </row>
    <row r="43" spans="2:7" x14ac:dyDescent="0.25">
      <c r="B43" s="3" t="s">
        <v>38</v>
      </c>
      <c r="C43" s="7"/>
      <c r="D43" s="7"/>
      <c r="E43" s="7"/>
      <c r="F43" s="7"/>
      <c r="G43" s="7"/>
    </row>
    <row r="44" spans="2:7" x14ac:dyDescent="0.25">
      <c r="C44" s="7"/>
      <c r="D44" s="7"/>
      <c r="E44" s="7"/>
      <c r="F44" s="7"/>
      <c r="G44" s="7"/>
    </row>
  </sheetData>
  <mergeCells count="7">
    <mergeCell ref="A3:G3"/>
    <mergeCell ref="A2:G2"/>
    <mergeCell ref="C36:D36"/>
    <mergeCell ref="A10:A11"/>
    <mergeCell ref="A25:A26"/>
    <mergeCell ref="A13:A14"/>
    <mergeCell ref="B13:B14"/>
  </mergeCells>
  <phoneticPr fontId="28" type="noConversion"/>
  <hyperlinks>
    <hyperlink ref="C42" r:id="rId1" xr:uid="{00000000-0004-0000-0600-000000000000}"/>
  </hyperlinks>
  <printOptions horizontalCentered="1"/>
  <pageMargins left="0.23622047244094491" right="0.23622047244094491" top="0.98425196850393704" bottom="0.35433070866141736" header="0.31496062992125984" footer="0.31496062992125984"/>
  <pageSetup paperSize="9" scale="92" fitToHeight="0" orientation="landscape" r:id="rId2"/>
  <rowBreaks count="6" manualBreakCount="6">
    <brk id="7" max="6" man="1"/>
    <brk id="11" max="6" man="1"/>
    <brk id="14" max="6" man="1"/>
    <brk id="17" max="6" man="1"/>
    <brk id="21" max="6" man="1"/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C56"/>
  <sheetViews>
    <sheetView view="pageBreakPreview" zoomScale="68" zoomScaleNormal="48" zoomScaleSheetLayoutView="68" workbookViewId="0">
      <selection activeCell="AT36" sqref="AT36"/>
    </sheetView>
  </sheetViews>
  <sheetFormatPr defaultColWidth="9.109375" defaultRowHeight="15.6" x14ac:dyDescent="0.3"/>
  <cols>
    <col min="1" max="1" width="20.33203125" style="76" customWidth="1"/>
    <col min="2" max="2" width="20.6640625" style="76" customWidth="1"/>
    <col min="3" max="3" width="31.6640625" style="76" customWidth="1"/>
    <col min="4" max="4" width="27" style="76" customWidth="1"/>
    <col min="5" max="5" width="5" style="76" customWidth="1"/>
    <col min="6" max="6" width="4.88671875" style="76" bestFit="1" customWidth="1"/>
    <col min="7" max="7" width="4.33203125" style="76" customWidth="1"/>
    <col min="8" max="8" width="4" style="76" customWidth="1"/>
    <col min="9" max="9" width="4.88671875" style="76" bestFit="1" customWidth="1"/>
    <col min="10" max="10" width="7.109375" style="76" customWidth="1"/>
    <col min="11" max="11" width="7.88671875" style="76" customWidth="1"/>
    <col min="12" max="12" width="5" style="76" customWidth="1"/>
    <col min="13" max="13" width="9" style="76" customWidth="1"/>
    <col min="14" max="17" width="4.88671875" style="76" bestFit="1" customWidth="1"/>
    <col min="18" max="18" width="7.88671875" style="76" customWidth="1"/>
    <col min="19" max="19" width="6.6640625" style="76" customWidth="1"/>
    <col min="20" max="20" width="4.88671875" style="76" bestFit="1" customWidth="1"/>
    <col min="21" max="21" width="4.6640625" style="76" customWidth="1"/>
    <col min="22" max="32" width="4.88671875" style="76" bestFit="1" customWidth="1"/>
    <col min="33" max="33" width="4.88671875" style="76" customWidth="1"/>
    <col min="34" max="34" width="4.88671875" style="76" bestFit="1" customWidth="1"/>
    <col min="35" max="35" width="6.44140625" style="76" bestFit="1" customWidth="1"/>
    <col min="36" max="36" width="7.88671875" style="76" customWidth="1"/>
    <col min="37" max="37" width="7.109375" style="76" customWidth="1"/>
    <col min="38" max="38" width="8.44140625" style="76" customWidth="1"/>
    <col min="39" max="39" width="5.5546875" style="76" customWidth="1"/>
    <col min="40" max="43" width="4.88671875" style="76" bestFit="1" customWidth="1"/>
    <col min="44" max="45" width="9.109375" style="76"/>
    <col min="46" max="46" width="10.5546875" style="76" bestFit="1" customWidth="1"/>
    <col min="47" max="16384" width="9.109375" style="76"/>
  </cols>
  <sheetData>
    <row r="1" spans="1:45" ht="18" x14ac:dyDescent="0.3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159" t="s">
        <v>532</v>
      </c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  <c r="AG1" s="1159"/>
      <c r="AH1" s="1159"/>
      <c r="AI1" s="1159"/>
      <c r="AJ1" s="1159"/>
      <c r="AK1" s="1159"/>
      <c r="AL1" s="1159"/>
      <c r="AM1" s="1159"/>
      <c r="AN1" s="1159"/>
      <c r="AO1" s="1159"/>
      <c r="AP1" s="1159"/>
      <c r="AQ1" s="1159"/>
    </row>
    <row r="2" spans="1:45" ht="40.5" customHeight="1" thickBot="1" x14ac:dyDescent="0.35">
      <c r="A2" s="1130" t="s">
        <v>533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1130"/>
      <c r="X2" s="1130"/>
      <c r="Y2" s="1130"/>
      <c r="Z2" s="1130"/>
      <c r="AA2" s="1130"/>
      <c r="AB2" s="1130"/>
      <c r="AC2" s="1130"/>
      <c r="AD2" s="1130"/>
      <c r="AE2" s="1130"/>
      <c r="AF2" s="1130"/>
      <c r="AG2" s="1130"/>
      <c r="AH2" s="1130"/>
      <c r="AI2" s="1130"/>
      <c r="AJ2" s="1130"/>
      <c r="AK2" s="1130"/>
      <c r="AL2" s="1130"/>
      <c r="AM2" s="1130"/>
      <c r="AN2" s="1130"/>
      <c r="AO2" s="1130"/>
      <c r="AP2" s="1130"/>
      <c r="AQ2" s="1130"/>
    </row>
    <row r="3" spans="1:45" ht="33" customHeight="1" thickBot="1" x14ac:dyDescent="0.35">
      <c r="A3" s="1129" t="s">
        <v>28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0"/>
      <c r="AJ3" s="1130"/>
      <c r="AK3" s="1130"/>
      <c r="AL3" s="1130"/>
      <c r="AM3" s="1130"/>
      <c r="AN3" s="1130"/>
      <c r="AO3" s="1130"/>
      <c r="AP3" s="1130"/>
      <c r="AQ3" s="1131"/>
    </row>
    <row r="4" spans="1:45" ht="18" x14ac:dyDescent="0.3">
      <c r="A4" s="1147" t="s">
        <v>41</v>
      </c>
      <c r="B4" s="1154" t="s">
        <v>20</v>
      </c>
      <c r="C4" s="1151" t="s">
        <v>18</v>
      </c>
      <c r="D4" s="1151" t="s">
        <v>11</v>
      </c>
      <c r="E4" s="1156" t="s">
        <v>19</v>
      </c>
      <c r="F4" s="1157"/>
      <c r="G4" s="1157"/>
      <c r="H4" s="1157"/>
      <c r="I4" s="1157"/>
      <c r="J4" s="1157"/>
      <c r="K4" s="1157"/>
      <c r="L4" s="1158"/>
      <c r="M4" s="1163" t="s">
        <v>52</v>
      </c>
      <c r="N4" s="1164"/>
      <c r="O4" s="1164"/>
      <c r="P4" s="1164"/>
      <c r="Q4" s="1164"/>
      <c r="R4" s="1164"/>
      <c r="S4" s="1164"/>
      <c r="T4" s="1164"/>
      <c r="U4" s="1164"/>
      <c r="V4" s="1164"/>
      <c r="W4" s="1164"/>
      <c r="X4" s="1164"/>
      <c r="Y4" s="1164"/>
      <c r="Z4" s="1164"/>
      <c r="AA4" s="1164"/>
      <c r="AB4" s="1164"/>
      <c r="AC4" s="1164"/>
      <c r="AD4" s="1164"/>
      <c r="AE4" s="1164"/>
      <c r="AF4" s="1164"/>
      <c r="AG4" s="1164"/>
      <c r="AH4" s="1164"/>
      <c r="AI4" s="1164"/>
      <c r="AJ4" s="1164"/>
      <c r="AK4" s="1164"/>
      <c r="AL4" s="1164"/>
      <c r="AM4" s="1164"/>
      <c r="AN4" s="1164"/>
      <c r="AO4" s="1164"/>
      <c r="AP4" s="1164"/>
      <c r="AQ4" s="1165"/>
    </row>
    <row r="5" spans="1:45" ht="327.75" customHeight="1" x14ac:dyDescent="0.3">
      <c r="A5" s="1148"/>
      <c r="B5" s="1155"/>
      <c r="C5" s="1152"/>
      <c r="D5" s="1152"/>
      <c r="E5" s="25" t="s">
        <v>55</v>
      </c>
      <c r="F5" s="782" t="s">
        <v>12</v>
      </c>
      <c r="G5" s="1153" t="s">
        <v>13</v>
      </c>
      <c r="H5" s="1153"/>
      <c r="I5" s="1153" t="s">
        <v>14</v>
      </c>
      <c r="J5" s="1153"/>
      <c r="K5" s="1153" t="s">
        <v>87</v>
      </c>
      <c r="L5" s="1160"/>
      <c r="M5" s="1161" t="s">
        <v>1926</v>
      </c>
      <c r="N5" s="1138" t="s">
        <v>1919</v>
      </c>
      <c r="O5" s="1138" t="s">
        <v>2881</v>
      </c>
      <c r="P5" s="1138" t="s">
        <v>1920</v>
      </c>
      <c r="Q5" s="1138" t="s">
        <v>1921</v>
      </c>
      <c r="R5" s="1138" t="s">
        <v>1922</v>
      </c>
      <c r="S5" s="1138" t="s">
        <v>1923</v>
      </c>
      <c r="T5" s="1138" t="s">
        <v>1924</v>
      </c>
      <c r="U5" s="1138" t="s">
        <v>66</v>
      </c>
      <c r="V5" s="1138" t="s">
        <v>1925</v>
      </c>
      <c r="W5" s="1138" t="s">
        <v>68</v>
      </c>
      <c r="X5" s="1138" t="s">
        <v>69</v>
      </c>
      <c r="Y5" s="1138" t="s">
        <v>2880</v>
      </c>
      <c r="Z5" s="1138" t="s">
        <v>2879</v>
      </c>
      <c r="AA5" s="1138" t="s">
        <v>1927</v>
      </c>
      <c r="AB5" s="1138" t="s">
        <v>2878</v>
      </c>
      <c r="AC5" s="1138" t="s">
        <v>2877</v>
      </c>
      <c r="AD5" s="1138" t="s">
        <v>1928</v>
      </c>
      <c r="AE5" s="1138" t="s">
        <v>1929</v>
      </c>
      <c r="AF5" s="1138" t="s">
        <v>1930</v>
      </c>
      <c r="AG5" s="1138" t="s">
        <v>2876</v>
      </c>
      <c r="AH5" s="1138" t="s">
        <v>1931</v>
      </c>
      <c r="AI5" s="1138" t="s">
        <v>1932</v>
      </c>
      <c r="AJ5" s="1138" t="s">
        <v>1933</v>
      </c>
      <c r="AK5" s="1138" t="s">
        <v>1934</v>
      </c>
      <c r="AL5" s="1138" t="s">
        <v>1935</v>
      </c>
      <c r="AM5" s="1138" t="s">
        <v>1936</v>
      </c>
      <c r="AN5" s="1138" t="s">
        <v>83</v>
      </c>
      <c r="AO5" s="1138" t="s">
        <v>84</v>
      </c>
      <c r="AP5" s="1138" t="s">
        <v>2875</v>
      </c>
      <c r="AQ5" s="1166" t="s">
        <v>2874</v>
      </c>
      <c r="AS5" s="21"/>
    </row>
    <row r="6" spans="1:45" ht="49.5" customHeight="1" thickBot="1" x14ac:dyDescent="0.35">
      <c r="A6" s="1148"/>
      <c r="B6" s="1155"/>
      <c r="C6" s="1152"/>
      <c r="D6" s="1152"/>
      <c r="E6" s="199" t="s">
        <v>79</v>
      </c>
      <c r="F6" s="200" t="s">
        <v>79</v>
      </c>
      <c r="G6" s="200" t="s">
        <v>79</v>
      </c>
      <c r="H6" s="200" t="s">
        <v>80</v>
      </c>
      <c r="I6" s="200" t="s">
        <v>79</v>
      </c>
      <c r="J6" s="200" t="s">
        <v>80</v>
      </c>
      <c r="K6" s="782" t="s">
        <v>79</v>
      </c>
      <c r="L6" s="870" t="s">
        <v>80</v>
      </c>
      <c r="M6" s="1162"/>
      <c r="N6" s="1139"/>
      <c r="O6" s="1139"/>
      <c r="P6" s="1139"/>
      <c r="Q6" s="1139"/>
      <c r="R6" s="1139"/>
      <c r="S6" s="1139"/>
      <c r="T6" s="1139"/>
      <c r="U6" s="1139"/>
      <c r="V6" s="1139"/>
      <c r="W6" s="1139"/>
      <c r="X6" s="1139"/>
      <c r="Y6" s="1139"/>
      <c r="Z6" s="1139"/>
      <c r="AA6" s="1139"/>
      <c r="AB6" s="1139"/>
      <c r="AC6" s="1139"/>
      <c r="AD6" s="1139"/>
      <c r="AE6" s="1139"/>
      <c r="AF6" s="1139"/>
      <c r="AG6" s="1139"/>
      <c r="AH6" s="1139"/>
      <c r="AI6" s="1139"/>
      <c r="AJ6" s="1139"/>
      <c r="AK6" s="1139"/>
      <c r="AL6" s="1139"/>
      <c r="AM6" s="1139"/>
      <c r="AN6" s="1139"/>
      <c r="AO6" s="1139"/>
      <c r="AP6" s="1139"/>
      <c r="AQ6" s="1167"/>
    </row>
    <row r="7" spans="1:45" s="22" customFormat="1" ht="168" customHeight="1" thickBot="1" x14ac:dyDescent="0.35">
      <c r="A7" s="433">
        <v>1</v>
      </c>
      <c r="B7" s="85" t="s">
        <v>194</v>
      </c>
      <c r="C7" s="85" t="s">
        <v>534</v>
      </c>
      <c r="D7" s="85" t="s">
        <v>1601</v>
      </c>
      <c r="E7" s="77">
        <v>1</v>
      </c>
      <c r="F7" s="337"/>
      <c r="G7" s="337"/>
      <c r="H7" s="337"/>
      <c r="I7" s="337"/>
      <c r="J7" s="337"/>
      <c r="K7" s="869">
        <v>19</v>
      </c>
      <c r="L7" s="869">
        <v>3</v>
      </c>
      <c r="M7" s="869">
        <v>6</v>
      </c>
      <c r="N7" s="869">
        <v>3</v>
      </c>
      <c r="O7" s="869">
        <v>2</v>
      </c>
      <c r="P7" s="869">
        <v>2</v>
      </c>
      <c r="Q7" s="869">
        <v>2</v>
      </c>
      <c r="R7" s="869">
        <v>10</v>
      </c>
      <c r="S7" s="869">
        <v>7</v>
      </c>
      <c r="T7" s="869">
        <v>2</v>
      </c>
      <c r="U7" s="869">
        <v>2</v>
      </c>
      <c r="V7" s="869">
        <v>6</v>
      </c>
      <c r="W7" s="869"/>
      <c r="X7" s="869"/>
      <c r="Y7" s="869">
        <v>1</v>
      </c>
      <c r="Z7" s="869"/>
      <c r="AA7" s="869"/>
      <c r="AB7" s="869"/>
      <c r="AC7" s="869">
        <v>2</v>
      </c>
      <c r="AD7" s="869">
        <v>5</v>
      </c>
      <c r="AE7" s="869"/>
      <c r="AF7" s="869"/>
      <c r="AG7" s="869">
        <v>2</v>
      </c>
      <c r="AH7" s="869">
        <v>4</v>
      </c>
      <c r="AI7" s="869">
        <v>36</v>
      </c>
      <c r="AJ7" s="869">
        <v>180</v>
      </c>
      <c r="AK7" s="869">
        <v>80</v>
      </c>
      <c r="AL7" s="869">
        <v>26</v>
      </c>
      <c r="AM7" s="869"/>
      <c r="AN7" s="869"/>
      <c r="AO7" s="869"/>
      <c r="AP7" s="869"/>
      <c r="AQ7" s="392"/>
      <c r="AR7" s="76"/>
    </row>
    <row r="8" spans="1:45" s="22" customFormat="1" ht="135" customHeight="1" thickBot="1" x14ac:dyDescent="0.35">
      <c r="A8" s="433">
        <v>2</v>
      </c>
      <c r="B8" s="85" t="s">
        <v>195</v>
      </c>
      <c r="C8" s="85" t="s">
        <v>535</v>
      </c>
      <c r="D8" s="85" t="s">
        <v>2873</v>
      </c>
      <c r="E8" s="77">
        <v>1</v>
      </c>
      <c r="F8" s="337"/>
      <c r="G8" s="337"/>
      <c r="H8" s="337"/>
      <c r="I8" s="337"/>
      <c r="J8" s="337"/>
      <c r="K8" s="337">
        <v>6</v>
      </c>
      <c r="L8" s="338">
        <v>1</v>
      </c>
      <c r="M8" s="79">
        <v>3</v>
      </c>
      <c r="N8" s="337">
        <v>1</v>
      </c>
      <c r="O8" s="337"/>
      <c r="P8" s="337">
        <v>4</v>
      </c>
      <c r="Q8" s="368">
        <v>1</v>
      </c>
      <c r="R8" s="368">
        <v>5</v>
      </c>
      <c r="S8" s="337">
        <v>3</v>
      </c>
      <c r="T8" s="337">
        <v>1</v>
      </c>
      <c r="U8" s="337"/>
      <c r="V8" s="337">
        <v>4</v>
      </c>
      <c r="W8" s="337"/>
      <c r="X8" s="337"/>
      <c r="Y8" s="337"/>
      <c r="Z8" s="337">
        <v>2</v>
      </c>
      <c r="AA8" s="337"/>
      <c r="AB8" s="368"/>
      <c r="AC8" s="368">
        <v>1</v>
      </c>
      <c r="AD8" s="368">
        <v>1</v>
      </c>
      <c r="AE8" s="368">
        <v>2</v>
      </c>
      <c r="AF8" s="368">
        <v>2</v>
      </c>
      <c r="AG8" s="368">
        <v>1</v>
      </c>
      <c r="AH8" s="368">
        <v>3</v>
      </c>
      <c r="AI8" s="368">
        <v>23</v>
      </c>
      <c r="AJ8" s="368">
        <v>100</v>
      </c>
      <c r="AK8" s="368">
        <v>20</v>
      </c>
      <c r="AL8" s="368">
        <v>11</v>
      </c>
      <c r="AM8" s="368"/>
      <c r="AN8" s="368"/>
      <c r="AO8" s="368"/>
      <c r="AP8" s="368"/>
      <c r="AQ8" s="369"/>
      <c r="AR8" s="76"/>
    </row>
    <row r="9" spans="1:45" s="22" customFormat="1" ht="141" customHeight="1" thickBot="1" x14ac:dyDescent="0.35">
      <c r="A9" s="433">
        <v>3</v>
      </c>
      <c r="B9" s="85" t="s">
        <v>1243</v>
      </c>
      <c r="C9" s="85" t="s">
        <v>536</v>
      </c>
      <c r="D9" s="85" t="s">
        <v>1995</v>
      </c>
      <c r="E9" s="77">
        <v>1</v>
      </c>
      <c r="F9" s="337"/>
      <c r="G9" s="337"/>
      <c r="H9" s="337"/>
      <c r="I9" s="337"/>
      <c r="J9" s="337"/>
      <c r="K9" s="337">
        <v>26</v>
      </c>
      <c r="L9" s="338">
        <v>3</v>
      </c>
      <c r="M9" s="79">
        <v>2</v>
      </c>
      <c r="N9" s="337">
        <v>1</v>
      </c>
      <c r="O9" s="337">
        <v>2</v>
      </c>
      <c r="P9" s="337">
        <v>4</v>
      </c>
      <c r="Q9" s="368">
        <v>1</v>
      </c>
      <c r="R9" s="368">
        <v>9</v>
      </c>
      <c r="S9" s="337">
        <v>4</v>
      </c>
      <c r="T9" s="337">
        <v>12</v>
      </c>
      <c r="U9" s="337">
        <v>1</v>
      </c>
      <c r="V9" s="337">
        <v>5</v>
      </c>
      <c r="W9" s="337"/>
      <c r="X9" s="337"/>
      <c r="Y9" s="337">
        <v>2</v>
      </c>
      <c r="Z9" s="337"/>
      <c r="AA9" s="337">
        <v>3</v>
      </c>
      <c r="AB9" s="368"/>
      <c r="AC9" s="368">
        <v>3</v>
      </c>
      <c r="AD9" s="368">
        <v>6</v>
      </c>
      <c r="AE9" s="368"/>
      <c r="AF9" s="368"/>
      <c r="AG9" s="368">
        <v>1</v>
      </c>
      <c r="AH9" s="368">
        <v>6</v>
      </c>
      <c r="AI9" s="368">
        <v>35</v>
      </c>
      <c r="AJ9" s="368">
        <v>200</v>
      </c>
      <c r="AK9" s="368">
        <v>40</v>
      </c>
      <c r="AL9" s="368">
        <v>1</v>
      </c>
      <c r="AM9" s="368">
        <v>15</v>
      </c>
      <c r="AN9" s="368"/>
      <c r="AO9" s="368"/>
      <c r="AP9" s="368"/>
      <c r="AQ9" s="369">
        <v>1</v>
      </c>
      <c r="AR9" s="76"/>
    </row>
    <row r="10" spans="1:45" s="22" customFormat="1" ht="146.25" customHeight="1" thickBot="1" x14ac:dyDescent="0.35">
      <c r="A10" s="785">
        <v>4</v>
      </c>
      <c r="B10" s="370" t="s">
        <v>197</v>
      </c>
      <c r="C10" s="370" t="s">
        <v>537</v>
      </c>
      <c r="D10" s="370" t="s">
        <v>1602</v>
      </c>
      <c r="E10" s="747">
        <v>3</v>
      </c>
      <c r="F10" s="773"/>
      <c r="G10" s="773"/>
      <c r="H10" s="773"/>
      <c r="I10" s="773"/>
      <c r="J10" s="773"/>
      <c r="K10" s="773">
        <v>30</v>
      </c>
      <c r="L10" s="371">
        <v>1</v>
      </c>
      <c r="M10" s="372"/>
      <c r="N10" s="773">
        <v>1</v>
      </c>
      <c r="O10" s="773">
        <v>2</v>
      </c>
      <c r="P10" s="773">
        <v>6</v>
      </c>
      <c r="Q10" s="373">
        <v>2</v>
      </c>
      <c r="R10" s="373">
        <v>12</v>
      </c>
      <c r="S10" s="773">
        <v>4</v>
      </c>
      <c r="T10" s="773">
        <v>3</v>
      </c>
      <c r="U10" s="773">
        <v>1</v>
      </c>
      <c r="V10" s="773">
        <v>6</v>
      </c>
      <c r="W10" s="773"/>
      <c r="X10" s="773"/>
      <c r="Y10" s="773">
        <v>1</v>
      </c>
      <c r="Z10" s="773">
        <v>1</v>
      </c>
      <c r="AA10" s="773">
        <v>5</v>
      </c>
      <c r="AB10" s="373"/>
      <c r="AC10" s="373">
        <v>3</v>
      </c>
      <c r="AD10" s="373">
        <v>1</v>
      </c>
      <c r="AE10" s="373">
        <v>0</v>
      </c>
      <c r="AF10" s="373">
        <v>4</v>
      </c>
      <c r="AG10" s="373">
        <v>1</v>
      </c>
      <c r="AH10" s="373">
        <v>5</v>
      </c>
      <c r="AI10" s="373">
        <v>50</v>
      </c>
      <c r="AJ10" s="373">
        <v>200</v>
      </c>
      <c r="AK10" s="373">
        <v>40</v>
      </c>
      <c r="AL10" s="373">
        <v>23</v>
      </c>
      <c r="AM10" s="373">
        <v>1</v>
      </c>
      <c r="AN10" s="373"/>
      <c r="AO10" s="373"/>
      <c r="AP10" s="373"/>
      <c r="AQ10" s="374"/>
      <c r="AR10" s="76"/>
    </row>
    <row r="11" spans="1:45" s="22" customFormat="1" ht="152.25" customHeight="1" x14ac:dyDescent="0.3">
      <c r="A11" s="1145">
        <v>5</v>
      </c>
      <c r="B11" s="1146" t="s">
        <v>1616</v>
      </c>
      <c r="C11" s="376" t="s">
        <v>1225</v>
      </c>
      <c r="D11" s="376" t="s">
        <v>1604</v>
      </c>
      <c r="E11" s="776">
        <v>1</v>
      </c>
      <c r="F11" s="772"/>
      <c r="G11" s="772"/>
      <c r="H11" s="772"/>
      <c r="I11" s="772"/>
      <c r="J11" s="772"/>
      <c r="K11" s="772">
        <v>9</v>
      </c>
      <c r="L11" s="377">
        <v>1</v>
      </c>
      <c r="M11" s="378">
        <v>1</v>
      </c>
      <c r="N11" s="772">
        <v>1</v>
      </c>
      <c r="O11" s="772">
        <v>1</v>
      </c>
      <c r="P11" s="772">
        <v>2</v>
      </c>
      <c r="Q11" s="379">
        <v>1</v>
      </c>
      <c r="R11" s="379">
        <v>5</v>
      </c>
      <c r="S11" s="772">
        <v>4</v>
      </c>
      <c r="T11" s="772">
        <v>5</v>
      </c>
      <c r="U11" s="772">
        <v>0</v>
      </c>
      <c r="V11" s="772">
        <v>1</v>
      </c>
      <c r="W11" s="772">
        <v>0</v>
      </c>
      <c r="X11" s="772">
        <v>0</v>
      </c>
      <c r="Y11" s="772">
        <v>1</v>
      </c>
      <c r="Z11" s="772">
        <v>1</v>
      </c>
      <c r="AA11" s="772">
        <v>1</v>
      </c>
      <c r="AB11" s="379">
        <v>0</v>
      </c>
      <c r="AC11" s="379">
        <v>1</v>
      </c>
      <c r="AD11" s="379">
        <v>0</v>
      </c>
      <c r="AE11" s="379">
        <v>1</v>
      </c>
      <c r="AF11" s="379">
        <v>2</v>
      </c>
      <c r="AG11" s="379">
        <v>1</v>
      </c>
      <c r="AH11" s="379">
        <v>2</v>
      </c>
      <c r="AI11" s="379">
        <v>22</v>
      </c>
      <c r="AJ11" s="379">
        <v>100</v>
      </c>
      <c r="AK11" s="379">
        <v>10</v>
      </c>
      <c r="AL11" s="379">
        <v>8</v>
      </c>
      <c r="AM11" s="379">
        <v>1</v>
      </c>
      <c r="AN11" s="379">
        <v>0</v>
      </c>
      <c r="AO11" s="379">
        <v>0</v>
      </c>
      <c r="AP11" s="379">
        <v>0</v>
      </c>
      <c r="AQ11" s="380">
        <v>0</v>
      </c>
      <c r="AR11" s="76"/>
    </row>
    <row r="12" spans="1:45" s="22" customFormat="1" ht="165" customHeight="1" thickBot="1" x14ac:dyDescent="0.35">
      <c r="A12" s="1072"/>
      <c r="B12" s="1074"/>
      <c r="C12" s="370" t="s">
        <v>1224</v>
      </c>
      <c r="D12" s="370" t="s">
        <v>2872</v>
      </c>
      <c r="E12" s="746">
        <v>1</v>
      </c>
      <c r="F12" s="808"/>
      <c r="G12" s="808"/>
      <c r="H12" s="808"/>
      <c r="I12" s="808"/>
      <c r="J12" s="808"/>
      <c r="K12" s="808">
        <v>10</v>
      </c>
      <c r="L12" s="109">
        <v>1</v>
      </c>
      <c r="M12" s="814">
        <v>1</v>
      </c>
      <c r="N12" s="808">
        <v>1</v>
      </c>
      <c r="O12" s="808">
        <v>1</v>
      </c>
      <c r="P12" s="808">
        <v>2</v>
      </c>
      <c r="Q12" s="342">
        <v>1</v>
      </c>
      <c r="R12" s="342">
        <v>5</v>
      </c>
      <c r="S12" s="808">
        <v>5</v>
      </c>
      <c r="T12" s="808">
        <v>3</v>
      </c>
      <c r="U12" s="808">
        <v>0</v>
      </c>
      <c r="V12" s="808">
        <v>5</v>
      </c>
      <c r="W12" s="808">
        <v>0</v>
      </c>
      <c r="X12" s="808">
        <v>0</v>
      </c>
      <c r="Y12" s="808">
        <v>1</v>
      </c>
      <c r="Z12" s="808">
        <v>1</v>
      </c>
      <c r="AA12" s="808">
        <v>1</v>
      </c>
      <c r="AB12" s="342">
        <v>0</v>
      </c>
      <c r="AC12" s="342">
        <v>0</v>
      </c>
      <c r="AD12" s="342">
        <v>0</v>
      </c>
      <c r="AE12" s="342">
        <v>0</v>
      </c>
      <c r="AF12" s="342">
        <v>3</v>
      </c>
      <c r="AG12" s="342">
        <v>1</v>
      </c>
      <c r="AH12" s="342">
        <v>2</v>
      </c>
      <c r="AI12" s="342">
        <v>40</v>
      </c>
      <c r="AJ12" s="342">
        <v>96</v>
      </c>
      <c r="AK12" s="342">
        <v>15</v>
      </c>
      <c r="AL12" s="342">
        <v>12</v>
      </c>
      <c r="AM12" s="342">
        <v>1</v>
      </c>
      <c r="AN12" s="342">
        <v>0</v>
      </c>
      <c r="AO12" s="342">
        <v>0</v>
      </c>
      <c r="AP12" s="342">
        <v>0</v>
      </c>
      <c r="AQ12" s="343">
        <v>0</v>
      </c>
      <c r="AR12" s="76"/>
    </row>
    <row r="13" spans="1:45" s="22" customFormat="1" ht="168" customHeight="1" x14ac:dyDescent="0.3">
      <c r="A13" s="1141">
        <v>6</v>
      </c>
      <c r="B13" s="1143" t="s">
        <v>2871</v>
      </c>
      <c r="C13" s="381" t="s">
        <v>1620</v>
      </c>
      <c r="D13" s="381" t="s">
        <v>1617</v>
      </c>
      <c r="E13" s="778"/>
      <c r="F13" s="778"/>
      <c r="G13" s="778"/>
      <c r="H13" s="778"/>
      <c r="I13" s="778"/>
      <c r="J13" s="778"/>
      <c r="K13" s="778"/>
      <c r="L13" s="778"/>
      <c r="M13" s="778"/>
      <c r="N13" s="778"/>
      <c r="O13" s="778"/>
      <c r="P13" s="778"/>
      <c r="Q13" s="382"/>
      <c r="R13" s="382"/>
      <c r="S13" s="778"/>
      <c r="T13" s="778"/>
      <c r="U13" s="778"/>
      <c r="V13" s="778"/>
      <c r="W13" s="778"/>
      <c r="X13" s="778"/>
      <c r="Y13" s="778"/>
      <c r="Z13" s="778"/>
      <c r="AA13" s="778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3"/>
      <c r="AR13" s="76"/>
    </row>
    <row r="14" spans="1:45" s="22" customFormat="1" ht="155.25" customHeight="1" thickBot="1" x14ac:dyDescent="0.35">
      <c r="A14" s="1142"/>
      <c r="B14" s="1144"/>
      <c r="C14" s="760" t="s">
        <v>1618</v>
      </c>
      <c r="D14" s="760" t="s">
        <v>1605</v>
      </c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384"/>
      <c r="R14" s="384"/>
      <c r="S14" s="779"/>
      <c r="T14" s="779"/>
      <c r="U14" s="779"/>
      <c r="V14" s="779"/>
      <c r="W14" s="779"/>
      <c r="X14" s="779"/>
      <c r="Y14" s="779"/>
      <c r="Z14" s="779"/>
      <c r="AA14" s="779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5"/>
      <c r="AR14" s="76"/>
    </row>
    <row r="15" spans="1:45" s="22" customFormat="1" ht="123.75" customHeight="1" thickBot="1" x14ac:dyDescent="0.35">
      <c r="A15" s="796">
        <v>7</v>
      </c>
      <c r="B15" s="386" t="s">
        <v>200</v>
      </c>
      <c r="C15" s="386" t="s">
        <v>538</v>
      </c>
      <c r="D15" s="386" t="s">
        <v>1606</v>
      </c>
      <c r="E15" s="748">
        <v>1</v>
      </c>
      <c r="F15" s="388"/>
      <c r="G15" s="388"/>
      <c r="H15" s="388"/>
      <c r="I15" s="388"/>
      <c r="J15" s="388"/>
      <c r="K15" s="388">
        <v>15</v>
      </c>
      <c r="L15" s="389">
        <v>1</v>
      </c>
      <c r="M15" s="390">
        <v>3</v>
      </c>
      <c r="N15" s="388">
        <v>1</v>
      </c>
      <c r="O15" s="388">
        <v>2</v>
      </c>
      <c r="P15" s="388">
        <v>3</v>
      </c>
      <c r="Q15" s="391">
        <v>1</v>
      </c>
      <c r="R15" s="391">
        <v>5</v>
      </c>
      <c r="S15" s="388">
        <v>3</v>
      </c>
      <c r="T15" s="388">
        <v>2</v>
      </c>
      <c r="U15" s="388"/>
      <c r="V15" s="388">
        <v>5</v>
      </c>
      <c r="W15" s="388"/>
      <c r="X15" s="388"/>
      <c r="Y15" s="388">
        <v>2</v>
      </c>
      <c r="Z15" s="388"/>
      <c r="AA15" s="388"/>
      <c r="AB15" s="391"/>
      <c r="AC15" s="391">
        <v>1</v>
      </c>
      <c r="AD15" s="391"/>
      <c r="AE15" s="391"/>
      <c r="AF15" s="391">
        <v>4</v>
      </c>
      <c r="AG15" s="391">
        <v>2</v>
      </c>
      <c r="AH15" s="391">
        <v>3</v>
      </c>
      <c r="AI15" s="391">
        <v>50</v>
      </c>
      <c r="AJ15" s="391">
        <v>100</v>
      </c>
      <c r="AK15" s="391">
        <v>20</v>
      </c>
      <c r="AL15" s="391">
        <v>8</v>
      </c>
      <c r="AM15" s="391"/>
      <c r="AN15" s="391"/>
      <c r="AO15" s="391"/>
      <c r="AP15" s="391"/>
      <c r="AQ15" s="392"/>
      <c r="AR15" s="76"/>
    </row>
    <row r="16" spans="1:45" s="22" customFormat="1" ht="166.5" customHeight="1" thickBot="1" x14ac:dyDescent="0.35">
      <c r="A16" s="433">
        <v>8</v>
      </c>
      <c r="B16" s="85" t="s">
        <v>201</v>
      </c>
      <c r="C16" s="85" t="s">
        <v>539</v>
      </c>
      <c r="D16" s="85" t="s">
        <v>1607</v>
      </c>
      <c r="E16" s="77">
        <v>2</v>
      </c>
      <c r="F16" s="337"/>
      <c r="G16" s="337"/>
      <c r="H16" s="337"/>
      <c r="I16" s="337"/>
      <c r="J16" s="337"/>
      <c r="K16" s="337">
        <v>10</v>
      </c>
      <c r="L16" s="338">
        <v>1</v>
      </c>
      <c r="M16" s="79">
        <v>2</v>
      </c>
      <c r="N16" s="337">
        <v>1</v>
      </c>
      <c r="O16" s="337"/>
      <c r="P16" s="337">
        <v>3</v>
      </c>
      <c r="Q16" s="368"/>
      <c r="R16" s="368">
        <v>4</v>
      </c>
      <c r="S16" s="337">
        <v>2</v>
      </c>
      <c r="T16" s="337">
        <v>1</v>
      </c>
      <c r="U16" s="337"/>
      <c r="V16" s="337">
        <v>4</v>
      </c>
      <c r="W16" s="337"/>
      <c r="X16" s="80"/>
      <c r="Y16" s="393">
        <v>1</v>
      </c>
      <c r="Z16" s="393">
        <v>1</v>
      </c>
      <c r="AA16" s="79">
        <v>1</v>
      </c>
      <c r="AB16" s="368"/>
      <c r="AC16" s="368">
        <v>1</v>
      </c>
      <c r="AD16" s="368">
        <v>1</v>
      </c>
      <c r="AE16" s="368"/>
      <c r="AF16" s="394">
        <v>4</v>
      </c>
      <c r="AG16" s="368">
        <v>1</v>
      </c>
      <c r="AH16" s="368">
        <v>2</v>
      </c>
      <c r="AI16" s="368">
        <v>43</v>
      </c>
      <c r="AJ16" s="368">
        <v>100</v>
      </c>
      <c r="AK16" s="368">
        <v>20</v>
      </c>
      <c r="AL16" s="368">
        <v>9</v>
      </c>
      <c r="AM16" s="368"/>
      <c r="AN16" s="368"/>
      <c r="AO16" s="368"/>
      <c r="AP16" s="368"/>
      <c r="AQ16" s="369"/>
      <c r="AR16" s="76"/>
    </row>
    <row r="17" spans="1:55" s="22" customFormat="1" ht="218.25" customHeight="1" thickBot="1" x14ac:dyDescent="0.35">
      <c r="A17" s="868">
        <v>9</v>
      </c>
      <c r="B17" s="395" t="s">
        <v>706</v>
      </c>
      <c r="C17" s="780" t="s">
        <v>2870</v>
      </c>
      <c r="D17" s="396" t="s">
        <v>3331</v>
      </c>
      <c r="E17" s="776">
        <v>5</v>
      </c>
      <c r="F17" s="778"/>
      <c r="G17" s="778"/>
      <c r="H17" s="778"/>
      <c r="I17" s="778"/>
      <c r="J17" s="778"/>
      <c r="K17" s="778">
        <v>40</v>
      </c>
      <c r="L17" s="249">
        <v>1</v>
      </c>
      <c r="M17" s="774">
        <v>10</v>
      </c>
      <c r="N17" s="772">
        <v>2</v>
      </c>
      <c r="O17" s="772">
        <v>2</v>
      </c>
      <c r="P17" s="772">
        <v>5</v>
      </c>
      <c r="Q17" s="772">
        <v>1</v>
      </c>
      <c r="R17" s="772">
        <v>25</v>
      </c>
      <c r="S17" s="772">
        <v>13</v>
      </c>
      <c r="T17" s="772">
        <v>5</v>
      </c>
      <c r="U17" s="772">
        <v>2</v>
      </c>
      <c r="V17" s="772">
        <v>9</v>
      </c>
      <c r="W17" s="772">
        <v>0</v>
      </c>
      <c r="X17" s="772">
        <v>0</v>
      </c>
      <c r="Y17" s="772">
        <v>2</v>
      </c>
      <c r="Z17" s="772">
        <v>2</v>
      </c>
      <c r="AA17" s="772">
        <v>0</v>
      </c>
      <c r="AB17" s="772">
        <v>0</v>
      </c>
      <c r="AC17" s="772">
        <v>2</v>
      </c>
      <c r="AD17" s="772">
        <v>2</v>
      </c>
      <c r="AE17" s="772">
        <v>1</v>
      </c>
      <c r="AF17" s="772">
        <v>10</v>
      </c>
      <c r="AG17" s="772">
        <v>1</v>
      </c>
      <c r="AH17" s="772">
        <v>5</v>
      </c>
      <c r="AI17" s="772">
        <v>80</v>
      </c>
      <c r="AJ17" s="772">
        <v>280</v>
      </c>
      <c r="AK17" s="772">
        <v>40</v>
      </c>
      <c r="AL17" s="772">
        <v>12</v>
      </c>
      <c r="AM17" s="772">
        <v>1</v>
      </c>
      <c r="AN17" s="772"/>
      <c r="AO17" s="772"/>
      <c r="AP17" s="772"/>
      <c r="AQ17" s="377"/>
      <c r="AR17" s="76"/>
    </row>
    <row r="18" spans="1:55" s="22" customFormat="1" ht="150" customHeight="1" thickBot="1" x14ac:dyDescent="0.35">
      <c r="A18" s="433">
        <v>10</v>
      </c>
      <c r="B18" s="85" t="s">
        <v>203</v>
      </c>
      <c r="C18" s="85" t="s">
        <v>540</v>
      </c>
      <c r="D18" s="85" t="s">
        <v>1608</v>
      </c>
      <c r="E18" s="77">
        <v>2</v>
      </c>
      <c r="F18" s="337"/>
      <c r="G18" s="337"/>
      <c r="H18" s="337"/>
      <c r="I18" s="337"/>
      <c r="J18" s="337"/>
      <c r="K18" s="337">
        <v>15</v>
      </c>
      <c r="L18" s="338">
        <v>1</v>
      </c>
      <c r="M18" s="79">
        <v>3</v>
      </c>
      <c r="N18" s="337"/>
      <c r="O18" s="337"/>
      <c r="P18" s="337">
        <v>3</v>
      </c>
      <c r="Q18" s="368">
        <v>2</v>
      </c>
      <c r="R18" s="368">
        <v>8</v>
      </c>
      <c r="S18" s="337">
        <v>3</v>
      </c>
      <c r="T18" s="337">
        <v>5</v>
      </c>
      <c r="U18" s="337"/>
      <c r="V18" s="337">
        <v>8</v>
      </c>
      <c r="W18" s="337"/>
      <c r="X18" s="337"/>
      <c r="Y18" s="337">
        <v>2</v>
      </c>
      <c r="Z18" s="337">
        <v>1</v>
      </c>
      <c r="AA18" s="337"/>
      <c r="AB18" s="368"/>
      <c r="AC18" s="368"/>
      <c r="AD18" s="368">
        <v>5</v>
      </c>
      <c r="AE18" s="368"/>
      <c r="AF18" s="368"/>
      <c r="AG18" s="368">
        <v>2</v>
      </c>
      <c r="AH18" s="368">
        <v>2</v>
      </c>
      <c r="AI18" s="368">
        <v>40</v>
      </c>
      <c r="AJ18" s="368">
        <v>100</v>
      </c>
      <c r="AK18" s="368">
        <v>40</v>
      </c>
      <c r="AL18" s="368">
        <v>8</v>
      </c>
      <c r="AM18" s="368">
        <v>1</v>
      </c>
      <c r="AN18" s="368"/>
      <c r="AO18" s="368"/>
      <c r="AP18" s="368"/>
      <c r="AQ18" s="369"/>
      <c r="AR18" s="76"/>
    </row>
    <row r="19" spans="1:55" s="22" customFormat="1" ht="141" customHeight="1" thickBot="1" x14ac:dyDescent="0.35">
      <c r="A19" s="433">
        <v>11</v>
      </c>
      <c r="B19" s="85" t="s">
        <v>204</v>
      </c>
      <c r="C19" s="85" t="s">
        <v>541</v>
      </c>
      <c r="D19" s="85" t="s">
        <v>1609</v>
      </c>
      <c r="E19" s="77">
        <v>1</v>
      </c>
      <c r="F19" s="337"/>
      <c r="G19" s="337"/>
      <c r="H19" s="337"/>
      <c r="I19" s="337"/>
      <c r="J19" s="337"/>
      <c r="K19" s="337">
        <v>10</v>
      </c>
      <c r="L19" s="338">
        <v>1</v>
      </c>
      <c r="M19" s="79">
        <v>0</v>
      </c>
      <c r="N19" s="337">
        <v>1</v>
      </c>
      <c r="O19" s="337">
        <v>0</v>
      </c>
      <c r="P19" s="337">
        <v>2</v>
      </c>
      <c r="Q19" s="368">
        <v>0</v>
      </c>
      <c r="R19" s="368">
        <v>5</v>
      </c>
      <c r="S19" s="337">
        <v>4</v>
      </c>
      <c r="T19" s="337">
        <v>2</v>
      </c>
      <c r="U19" s="337">
        <v>0</v>
      </c>
      <c r="V19" s="337">
        <v>7</v>
      </c>
      <c r="W19" s="337">
        <v>0</v>
      </c>
      <c r="X19" s="337">
        <v>0</v>
      </c>
      <c r="Y19" s="337">
        <v>2</v>
      </c>
      <c r="Z19" s="337">
        <v>2</v>
      </c>
      <c r="AA19" s="337">
        <v>3</v>
      </c>
      <c r="AB19" s="368">
        <v>0</v>
      </c>
      <c r="AC19" s="368">
        <v>0</v>
      </c>
      <c r="AD19" s="368">
        <v>3</v>
      </c>
      <c r="AE19" s="368">
        <v>0</v>
      </c>
      <c r="AF19" s="368">
        <v>0</v>
      </c>
      <c r="AG19" s="368">
        <v>0</v>
      </c>
      <c r="AH19" s="368">
        <v>4</v>
      </c>
      <c r="AI19" s="368">
        <v>25</v>
      </c>
      <c r="AJ19" s="368">
        <v>100</v>
      </c>
      <c r="AK19" s="368">
        <v>20</v>
      </c>
      <c r="AL19" s="368">
        <v>8</v>
      </c>
      <c r="AM19" s="368">
        <v>2</v>
      </c>
      <c r="AN19" s="368"/>
      <c r="AO19" s="368"/>
      <c r="AP19" s="368"/>
      <c r="AQ19" s="369"/>
      <c r="AR19" s="76"/>
    </row>
    <row r="20" spans="1:55" s="22" customFormat="1" ht="164.25" customHeight="1" thickBot="1" x14ac:dyDescent="0.35">
      <c r="A20" s="433">
        <v>12</v>
      </c>
      <c r="B20" s="85" t="s">
        <v>205</v>
      </c>
      <c r="C20" s="85" t="s">
        <v>542</v>
      </c>
      <c r="D20" s="85" t="s">
        <v>1610</v>
      </c>
      <c r="E20" s="77">
        <v>2</v>
      </c>
      <c r="F20" s="337"/>
      <c r="G20" s="337"/>
      <c r="H20" s="337"/>
      <c r="I20" s="337"/>
      <c r="J20" s="337"/>
      <c r="K20" s="337">
        <v>17</v>
      </c>
      <c r="L20" s="338">
        <v>1</v>
      </c>
      <c r="M20" s="79">
        <v>1</v>
      </c>
      <c r="N20" s="337"/>
      <c r="O20" s="337"/>
      <c r="P20" s="337">
        <v>2</v>
      </c>
      <c r="Q20" s="368"/>
      <c r="R20" s="368">
        <v>5</v>
      </c>
      <c r="S20" s="337">
        <v>5</v>
      </c>
      <c r="T20" s="337">
        <v>2</v>
      </c>
      <c r="U20" s="337"/>
      <c r="V20" s="337">
        <v>5</v>
      </c>
      <c r="W20" s="337"/>
      <c r="X20" s="337"/>
      <c r="Y20" s="337">
        <v>3</v>
      </c>
      <c r="Z20" s="337">
        <v>1</v>
      </c>
      <c r="AA20" s="337">
        <v>2</v>
      </c>
      <c r="AB20" s="368"/>
      <c r="AC20" s="368"/>
      <c r="AD20" s="368">
        <v>1</v>
      </c>
      <c r="AE20" s="368"/>
      <c r="AF20" s="368">
        <v>4</v>
      </c>
      <c r="AG20" s="368">
        <v>1</v>
      </c>
      <c r="AH20" s="368">
        <v>2</v>
      </c>
      <c r="AI20" s="368">
        <v>16</v>
      </c>
      <c r="AJ20" s="368">
        <v>50</v>
      </c>
      <c r="AK20" s="368">
        <v>16</v>
      </c>
      <c r="AL20" s="368">
        <v>8</v>
      </c>
      <c r="AM20" s="368">
        <v>1</v>
      </c>
      <c r="AN20" s="368"/>
      <c r="AO20" s="368"/>
      <c r="AP20" s="368"/>
      <c r="AQ20" s="369"/>
      <c r="AR20" s="76"/>
    </row>
    <row r="21" spans="1:55" s="22" customFormat="1" ht="150" customHeight="1" thickBot="1" x14ac:dyDescent="0.35">
      <c r="A21" s="433">
        <v>13</v>
      </c>
      <c r="B21" s="85" t="s">
        <v>206</v>
      </c>
      <c r="C21" s="85" t="s">
        <v>543</v>
      </c>
      <c r="D21" s="85" t="s">
        <v>1611</v>
      </c>
      <c r="E21" s="77">
        <v>1</v>
      </c>
      <c r="F21" s="337"/>
      <c r="G21" s="337"/>
      <c r="H21" s="337"/>
      <c r="I21" s="337"/>
      <c r="J21" s="337"/>
      <c r="K21" s="337">
        <v>14</v>
      </c>
      <c r="L21" s="338">
        <v>1</v>
      </c>
      <c r="M21" s="79">
        <v>1</v>
      </c>
      <c r="N21" s="337">
        <v>1</v>
      </c>
      <c r="O21" s="337"/>
      <c r="P21" s="337">
        <v>2</v>
      </c>
      <c r="Q21" s="368">
        <v>1</v>
      </c>
      <c r="R21" s="368">
        <v>4</v>
      </c>
      <c r="S21" s="337">
        <v>3</v>
      </c>
      <c r="T21" s="337">
        <v>2</v>
      </c>
      <c r="U21" s="337"/>
      <c r="V21" s="337">
        <v>4</v>
      </c>
      <c r="W21" s="337"/>
      <c r="X21" s="337"/>
      <c r="Y21" s="337">
        <v>1</v>
      </c>
      <c r="Z21" s="337">
        <v>1</v>
      </c>
      <c r="AA21" s="337">
        <v>2</v>
      </c>
      <c r="AB21" s="368"/>
      <c r="AC21" s="368">
        <v>2</v>
      </c>
      <c r="AD21" s="368"/>
      <c r="AE21" s="368"/>
      <c r="AF21" s="368">
        <v>5</v>
      </c>
      <c r="AG21" s="368">
        <v>2</v>
      </c>
      <c r="AH21" s="368">
        <v>5</v>
      </c>
      <c r="AI21" s="368">
        <v>35</v>
      </c>
      <c r="AJ21" s="368">
        <v>100</v>
      </c>
      <c r="AK21" s="368">
        <v>20</v>
      </c>
      <c r="AL21" s="368">
        <v>8</v>
      </c>
      <c r="AM21" s="368"/>
      <c r="AN21" s="368"/>
      <c r="AO21" s="368"/>
      <c r="AP21" s="368"/>
      <c r="AQ21" s="369"/>
      <c r="AR21" s="76"/>
    </row>
    <row r="22" spans="1:55" s="22" customFormat="1" ht="153" customHeight="1" x14ac:dyDescent="0.3">
      <c r="A22" s="1145">
        <v>14</v>
      </c>
      <c r="B22" s="1146" t="s">
        <v>1996</v>
      </c>
      <c r="C22" s="376" t="s">
        <v>1241</v>
      </c>
      <c r="D22" s="376" t="s">
        <v>1612</v>
      </c>
      <c r="E22" s="776">
        <v>1</v>
      </c>
      <c r="F22" s="772"/>
      <c r="G22" s="772"/>
      <c r="H22" s="772"/>
      <c r="I22" s="772"/>
      <c r="J22" s="772"/>
      <c r="K22" s="772">
        <v>9</v>
      </c>
      <c r="L22" s="377">
        <v>1</v>
      </c>
      <c r="M22" s="378">
        <v>2</v>
      </c>
      <c r="N22" s="772">
        <v>1</v>
      </c>
      <c r="O22" s="772">
        <v>1</v>
      </c>
      <c r="P22" s="772">
        <v>2</v>
      </c>
      <c r="Q22" s="379">
        <v>1</v>
      </c>
      <c r="R22" s="379">
        <v>6</v>
      </c>
      <c r="S22" s="772">
        <v>3</v>
      </c>
      <c r="T22" s="772">
        <v>1</v>
      </c>
      <c r="U22" s="772"/>
      <c r="V22" s="772">
        <v>2</v>
      </c>
      <c r="W22" s="772"/>
      <c r="X22" s="772"/>
      <c r="Y22" s="397">
        <v>1</v>
      </c>
      <c r="Z22" s="772"/>
      <c r="AA22" s="772">
        <v>1</v>
      </c>
      <c r="AB22" s="379"/>
      <c r="AC22" s="379"/>
      <c r="AD22" s="379"/>
      <c r="AE22" s="379"/>
      <c r="AF22" s="379">
        <v>3</v>
      </c>
      <c r="AG22" s="379">
        <v>1</v>
      </c>
      <c r="AH22" s="379">
        <v>2</v>
      </c>
      <c r="AI22" s="379">
        <v>25</v>
      </c>
      <c r="AJ22" s="379">
        <v>100</v>
      </c>
      <c r="AK22" s="379">
        <v>20</v>
      </c>
      <c r="AL22" s="379">
        <v>8</v>
      </c>
      <c r="AM22" s="379">
        <v>1</v>
      </c>
      <c r="AN22" s="379"/>
      <c r="AO22" s="379"/>
      <c r="AP22" s="379"/>
      <c r="AQ22" s="380"/>
      <c r="AR22" s="76"/>
    </row>
    <row r="23" spans="1:55" s="22" customFormat="1" ht="145.5" customHeight="1" x14ac:dyDescent="0.3">
      <c r="A23" s="1072"/>
      <c r="B23" s="1074"/>
      <c r="C23" s="759" t="s">
        <v>1242</v>
      </c>
      <c r="D23" s="759" t="s">
        <v>1995</v>
      </c>
      <c r="E23" s="738"/>
      <c r="F23" s="808"/>
      <c r="G23" s="808"/>
      <c r="H23" s="808"/>
      <c r="I23" s="808"/>
      <c r="J23" s="808"/>
      <c r="K23" s="808"/>
      <c r="L23" s="109"/>
      <c r="M23" s="814"/>
      <c r="N23" s="808"/>
      <c r="O23" s="808"/>
      <c r="P23" s="808"/>
      <c r="Q23" s="342"/>
      <c r="R23" s="342"/>
      <c r="S23" s="808"/>
      <c r="T23" s="808"/>
      <c r="U23" s="808"/>
      <c r="V23" s="808"/>
      <c r="W23" s="808"/>
      <c r="X23" s="808"/>
      <c r="Y23" s="399"/>
      <c r="Z23" s="808"/>
      <c r="AA23" s="808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3"/>
      <c r="AR23" s="76"/>
    </row>
    <row r="24" spans="1:55" s="22" customFormat="1" ht="206.25" customHeight="1" thickBot="1" x14ac:dyDescent="0.35">
      <c r="A24" s="1080"/>
      <c r="B24" s="1082"/>
      <c r="C24" s="386" t="s">
        <v>1240</v>
      </c>
      <c r="D24" s="386" t="s">
        <v>1603</v>
      </c>
      <c r="E24" s="777"/>
      <c r="F24" s="779"/>
      <c r="G24" s="779"/>
      <c r="H24" s="779"/>
      <c r="I24" s="779"/>
      <c r="J24" s="779"/>
      <c r="K24" s="779"/>
      <c r="L24" s="400"/>
      <c r="M24" s="810"/>
      <c r="N24" s="779"/>
      <c r="O24" s="779"/>
      <c r="P24" s="779"/>
      <c r="Q24" s="384"/>
      <c r="R24" s="384"/>
      <c r="S24" s="779"/>
      <c r="T24" s="779"/>
      <c r="U24" s="779"/>
      <c r="V24" s="779"/>
      <c r="W24" s="779"/>
      <c r="X24" s="779"/>
      <c r="Y24" s="401"/>
      <c r="Z24" s="779"/>
      <c r="AA24" s="779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5"/>
      <c r="AR24" s="76"/>
    </row>
    <row r="25" spans="1:55" s="22" customFormat="1" ht="166.5" customHeight="1" thickBot="1" x14ac:dyDescent="0.35">
      <c r="A25" s="433">
        <v>15</v>
      </c>
      <c r="B25" s="85" t="s">
        <v>208</v>
      </c>
      <c r="C25" s="85" t="s">
        <v>820</v>
      </c>
      <c r="D25" s="85" t="s">
        <v>2162</v>
      </c>
      <c r="E25" s="77">
        <v>1</v>
      </c>
      <c r="F25" s="337"/>
      <c r="G25" s="337"/>
      <c r="H25" s="337"/>
      <c r="I25" s="337"/>
      <c r="J25" s="337"/>
      <c r="K25" s="337">
        <v>11</v>
      </c>
      <c r="L25" s="338">
        <v>1</v>
      </c>
      <c r="M25" s="79"/>
      <c r="N25" s="337">
        <v>1</v>
      </c>
      <c r="O25" s="337">
        <v>1</v>
      </c>
      <c r="P25" s="337">
        <v>2</v>
      </c>
      <c r="Q25" s="368"/>
      <c r="R25" s="368">
        <v>6</v>
      </c>
      <c r="S25" s="337">
        <v>2</v>
      </c>
      <c r="T25" s="337">
        <v>3</v>
      </c>
      <c r="U25" s="337"/>
      <c r="V25" s="337">
        <v>2</v>
      </c>
      <c r="W25" s="337"/>
      <c r="X25" s="337"/>
      <c r="Y25" s="337"/>
      <c r="Z25" s="337">
        <v>1</v>
      </c>
      <c r="AA25" s="337">
        <v>2</v>
      </c>
      <c r="AB25" s="368"/>
      <c r="AC25" s="368">
        <v>2</v>
      </c>
      <c r="AD25" s="368">
        <v>2</v>
      </c>
      <c r="AE25" s="368"/>
      <c r="AF25" s="368">
        <v>2</v>
      </c>
      <c r="AG25" s="368">
        <v>1</v>
      </c>
      <c r="AH25" s="368">
        <v>1</v>
      </c>
      <c r="AI25" s="368">
        <v>25</v>
      </c>
      <c r="AJ25" s="368">
        <v>70</v>
      </c>
      <c r="AK25" s="368">
        <v>20</v>
      </c>
      <c r="AL25" s="368">
        <v>8</v>
      </c>
      <c r="AM25" s="368"/>
      <c r="AN25" s="368"/>
      <c r="AO25" s="368"/>
      <c r="AP25" s="368"/>
      <c r="AQ25" s="369"/>
      <c r="AR25" s="76"/>
    </row>
    <row r="26" spans="1:55" s="22" customFormat="1" ht="159" customHeight="1" thickBot="1" x14ac:dyDescent="0.35">
      <c r="A26" s="433">
        <v>16</v>
      </c>
      <c r="B26" s="85" t="s">
        <v>209</v>
      </c>
      <c r="C26" s="85" t="s">
        <v>544</v>
      </c>
      <c r="D26" s="85" t="s">
        <v>1613</v>
      </c>
      <c r="E26" s="77">
        <v>1</v>
      </c>
      <c r="F26" s="337"/>
      <c r="G26" s="337"/>
      <c r="H26" s="337"/>
      <c r="I26" s="337"/>
      <c r="J26" s="337"/>
      <c r="K26" s="337">
        <v>6</v>
      </c>
      <c r="L26" s="338">
        <v>1</v>
      </c>
      <c r="M26" s="79">
        <v>1</v>
      </c>
      <c r="N26" s="337">
        <v>1</v>
      </c>
      <c r="O26" s="337"/>
      <c r="P26" s="337">
        <v>1</v>
      </c>
      <c r="Q26" s="368"/>
      <c r="R26" s="368">
        <v>4</v>
      </c>
      <c r="S26" s="337">
        <v>2</v>
      </c>
      <c r="T26" s="337">
        <v>1</v>
      </c>
      <c r="U26" s="337"/>
      <c r="V26" s="337">
        <v>2</v>
      </c>
      <c r="W26" s="337"/>
      <c r="X26" s="337"/>
      <c r="Y26" s="337"/>
      <c r="Z26" s="337">
        <v>1</v>
      </c>
      <c r="AA26" s="337"/>
      <c r="AB26" s="368"/>
      <c r="AC26" s="368">
        <v>1</v>
      </c>
      <c r="AD26" s="368"/>
      <c r="AE26" s="368"/>
      <c r="AF26" s="368">
        <v>2</v>
      </c>
      <c r="AG26" s="368">
        <v>1</v>
      </c>
      <c r="AH26" s="368">
        <v>2</v>
      </c>
      <c r="AI26" s="368">
        <v>30</v>
      </c>
      <c r="AJ26" s="368">
        <v>100</v>
      </c>
      <c r="AK26" s="368">
        <v>20</v>
      </c>
      <c r="AL26" s="368">
        <v>1</v>
      </c>
      <c r="AM26" s="368"/>
      <c r="AN26" s="368"/>
      <c r="AO26" s="368"/>
      <c r="AP26" s="368"/>
      <c r="AQ26" s="369"/>
      <c r="AR26" s="76"/>
    </row>
    <row r="27" spans="1:55" s="22" customFormat="1" ht="192" customHeight="1" thickBot="1" x14ac:dyDescent="0.35">
      <c r="A27" s="784">
        <v>17</v>
      </c>
      <c r="B27" s="780" t="s">
        <v>210</v>
      </c>
      <c r="C27" s="395" t="s">
        <v>1244</v>
      </c>
      <c r="D27" s="395" t="s">
        <v>1603</v>
      </c>
      <c r="E27" s="774"/>
      <c r="F27" s="772"/>
      <c r="G27" s="772"/>
      <c r="H27" s="772"/>
      <c r="I27" s="772"/>
      <c r="J27" s="772"/>
      <c r="K27" s="772"/>
      <c r="L27" s="377"/>
      <c r="M27" s="402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4"/>
      <c r="AR27" s="76"/>
    </row>
    <row r="28" spans="1:55" s="22" customFormat="1" ht="166.5" customHeight="1" x14ac:dyDescent="0.3">
      <c r="A28" s="1145">
        <v>18</v>
      </c>
      <c r="B28" s="1146" t="s">
        <v>705</v>
      </c>
      <c r="C28" s="381" t="s">
        <v>545</v>
      </c>
      <c r="D28" s="78" t="s">
        <v>1614</v>
      </c>
      <c r="E28" s="776">
        <v>1</v>
      </c>
      <c r="F28" s="778"/>
      <c r="G28" s="778"/>
      <c r="H28" s="778"/>
      <c r="I28" s="778"/>
      <c r="J28" s="778"/>
      <c r="K28" s="778">
        <v>10</v>
      </c>
      <c r="L28" s="249">
        <v>1</v>
      </c>
      <c r="M28" s="805">
        <v>1</v>
      </c>
      <c r="N28" s="778">
        <v>1</v>
      </c>
      <c r="O28" s="778">
        <v>0</v>
      </c>
      <c r="P28" s="778">
        <v>1</v>
      </c>
      <c r="Q28" s="382">
        <v>1</v>
      </c>
      <c r="R28" s="382">
        <v>5</v>
      </c>
      <c r="S28" s="778">
        <v>4</v>
      </c>
      <c r="T28" s="778">
        <v>2</v>
      </c>
      <c r="U28" s="778">
        <v>0</v>
      </c>
      <c r="V28" s="778">
        <v>2</v>
      </c>
      <c r="W28" s="778">
        <v>0</v>
      </c>
      <c r="X28" s="778">
        <v>0</v>
      </c>
      <c r="Y28" s="778">
        <v>1</v>
      </c>
      <c r="Z28" s="778">
        <v>1</v>
      </c>
      <c r="AA28" s="778">
        <v>0</v>
      </c>
      <c r="AB28" s="382">
        <v>0</v>
      </c>
      <c r="AC28" s="382">
        <v>1</v>
      </c>
      <c r="AD28" s="382">
        <v>1</v>
      </c>
      <c r="AE28" s="382">
        <v>0</v>
      </c>
      <c r="AF28" s="382">
        <v>2</v>
      </c>
      <c r="AG28" s="382">
        <v>1</v>
      </c>
      <c r="AH28" s="382">
        <v>2</v>
      </c>
      <c r="AI28" s="382">
        <v>20</v>
      </c>
      <c r="AJ28" s="382">
        <v>20</v>
      </c>
      <c r="AK28" s="382">
        <v>20</v>
      </c>
      <c r="AL28" s="382">
        <v>4</v>
      </c>
      <c r="AM28" s="382">
        <v>0</v>
      </c>
      <c r="AN28" s="382">
        <v>0</v>
      </c>
      <c r="AO28" s="382">
        <v>0</v>
      </c>
      <c r="AP28" s="382">
        <v>0</v>
      </c>
      <c r="AQ28" s="383">
        <v>0</v>
      </c>
      <c r="AR28" s="76"/>
    </row>
    <row r="29" spans="1:55" s="22" customFormat="1" ht="201.75" customHeight="1" thickBot="1" x14ac:dyDescent="0.35">
      <c r="A29" s="1080"/>
      <c r="B29" s="1082"/>
      <c r="C29" s="781" t="s">
        <v>1245</v>
      </c>
      <c r="D29" s="386" t="s">
        <v>1603</v>
      </c>
      <c r="E29" s="748"/>
      <c r="F29" s="390"/>
      <c r="G29" s="390"/>
      <c r="H29" s="390"/>
      <c r="I29" s="390"/>
      <c r="J29" s="390"/>
      <c r="K29" s="390"/>
      <c r="L29" s="405"/>
      <c r="M29" s="390"/>
      <c r="N29" s="390"/>
      <c r="O29" s="390"/>
      <c r="P29" s="390"/>
      <c r="Q29" s="406"/>
      <c r="R29" s="406"/>
      <c r="S29" s="390"/>
      <c r="T29" s="390"/>
      <c r="U29" s="390"/>
      <c r="V29" s="390"/>
      <c r="W29" s="390"/>
      <c r="X29" s="390"/>
      <c r="Y29" s="390"/>
      <c r="Z29" s="390"/>
      <c r="AA29" s="390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7"/>
      <c r="AR29" s="76"/>
    </row>
    <row r="30" spans="1:55" s="22" customFormat="1" ht="64.5" customHeight="1" thickBot="1" x14ac:dyDescent="0.4">
      <c r="A30" s="408" t="s">
        <v>548</v>
      </c>
      <c r="B30" s="409"/>
      <c r="C30" s="410"/>
      <c r="D30" s="410"/>
      <c r="E30" s="354">
        <f t="shared" ref="E30:AQ30" si="0">E7+E8+E9+E10+E12+E15+E16+E17+E18+E19+E20+E21+E22+E25+E26+E28+E11</f>
        <v>26</v>
      </c>
      <c r="F30" s="354">
        <f t="shared" si="0"/>
        <v>0</v>
      </c>
      <c r="G30" s="354">
        <f t="shared" si="0"/>
        <v>0</v>
      </c>
      <c r="H30" s="354">
        <f t="shared" si="0"/>
        <v>0</v>
      </c>
      <c r="I30" s="354">
        <f t="shared" si="0"/>
        <v>0</v>
      </c>
      <c r="J30" s="354">
        <f t="shared" si="0"/>
        <v>0</v>
      </c>
      <c r="K30" s="354">
        <f t="shared" si="0"/>
        <v>257</v>
      </c>
      <c r="L30" s="411">
        <f t="shared" si="0"/>
        <v>21</v>
      </c>
      <c r="M30" s="412">
        <f t="shared" si="0"/>
        <v>37</v>
      </c>
      <c r="N30" s="354">
        <f t="shared" si="0"/>
        <v>18</v>
      </c>
      <c r="O30" s="354">
        <f t="shared" si="0"/>
        <v>14</v>
      </c>
      <c r="P30" s="354">
        <f t="shared" si="0"/>
        <v>46</v>
      </c>
      <c r="Q30" s="354">
        <f t="shared" si="0"/>
        <v>15</v>
      </c>
      <c r="R30" s="354">
        <f t="shared" si="0"/>
        <v>123</v>
      </c>
      <c r="S30" s="354">
        <f t="shared" si="0"/>
        <v>71</v>
      </c>
      <c r="T30" s="354">
        <f t="shared" si="0"/>
        <v>52</v>
      </c>
      <c r="U30" s="354">
        <f t="shared" si="0"/>
        <v>6</v>
      </c>
      <c r="V30" s="354">
        <f t="shared" si="0"/>
        <v>77</v>
      </c>
      <c r="W30" s="354">
        <f t="shared" si="0"/>
        <v>0</v>
      </c>
      <c r="X30" s="354">
        <f t="shared" si="0"/>
        <v>0</v>
      </c>
      <c r="Y30" s="354">
        <f t="shared" si="0"/>
        <v>21</v>
      </c>
      <c r="Z30" s="354">
        <f t="shared" si="0"/>
        <v>16</v>
      </c>
      <c r="AA30" s="354">
        <f t="shared" si="0"/>
        <v>21</v>
      </c>
      <c r="AB30" s="354">
        <f t="shared" si="0"/>
        <v>0</v>
      </c>
      <c r="AC30" s="354">
        <f t="shared" si="0"/>
        <v>20</v>
      </c>
      <c r="AD30" s="354">
        <f t="shared" si="0"/>
        <v>28</v>
      </c>
      <c r="AE30" s="354">
        <f t="shared" si="0"/>
        <v>4</v>
      </c>
      <c r="AF30" s="354">
        <f t="shared" si="0"/>
        <v>47</v>
      </c>
      <c r="AG30" s="354">
        <f t="shared" si="0"/>
        <v>20</v>
      </c>
      <c r="AH30" s="354">
        <f t="shared" si="0"/>
        <v>52</v>
      </c>
      <c r="AI30" s="354">
        <f t="shared" si="0"/>
        <v>595</v>
      </c>
      <c r="AJ30" s="354">
        <f t="shared" si="0"/>
        <v>1996</v>
      </c>
      <c r="AK30" s="354">
        <f t="shared" si="0"/>
        <v>461</v>
      </c>
      <c r="AL30" s="354">
        <f t="shared" si="0"/>
        <v>163</v>
      </c>
      <c r="AM30" s="354">
        <f t="shared" si="0"/>
        <v>24</v>
      </c>
      <c r="AN30" s="354">
        <f t="shared" si="0"/>
        <v>0</v>
      </c>
      <c r="AO30" s="354">
        <f t="shared" si="0"/>
        <v>0</v>
      </c>
      <c r="AP30" s="354">
        <f t="shared" si="0"/>
        <v>0</v>
      </c>
      <c r="AQ30" s="354">
        <f t="shared" si="0"/>
        <v>1</v>
      </c>
      <c r="AR30" s="76"/>
      <c r="AS30" s="52">
        <f>E30+K30</f>
        <v>283</v>
      </c>
      <c r="AT30" s="52">
        <f>M30+N30+O30+Q30+U30+Y30+Z30+AA30+AB30+AC30+AD30+AE30+AF30+AP30+AQ30</f>
        <v>248</v>
      </c>
      <c r="AU30" s="52">
        <f>P30+R30+S30+T30+V30+W30+X30+AH30+AI30+AJ30+AK30+AL30+AM30+AG30</f>
        <v>3680</v>
      </c>
      <c r="AV30" s="52">
        <f>SUM(AT30:AU30)</f>
        <v>3928</v>
      </c>
      <c r="AW30" s="52"/>
      <c r="AX30" s="52"/>
      <c r="AY30" s="52"/>
      <c r="AZ30" s="52"/>
      <c r="BA30" s="52"/>
      <c r="BB30" s="52"/>
      <c r="BC30" s="52"/>
    </row>
    <row r="31" spans="1:55" s="22" customFormat="1" ht="52.5" customHeight="1" x14ac:dyDescent="0.3">
      <c r="A31" s="747">
        <v>19</v>
      </c>
      <c r="B31" s="756"/>
      <c r="C31" s="585"/>
      <c r="D31" s="759" t="s">
        <v>546</v>
      </c>
      <c r="E31" s="747">
        <v>9</v>
      </c>
      <c r="F31" s="372"/>
      <c r="G31" s="372"/>
      <c r="H31" s="372"/>
      <c r="I31" s="372"/>
      <c r="J31" s="372"/>
      <c r="K31" s="372">
        <v>36</v>
      </c>
      <c r="L31" s="813">
        <v>8</v>
      </c>
      <c r="M31" s="372">
        <v>0</v>
      </c>
      <c r="N31" s="372">
        <v>0</v>
      </c>
      <c r="O31" s="372">
        <v>0</v>
      </c>
      <c r="P31" s="372">
        <v>4</v>
      </c>
      <c r="Q31" s="413">
        <v>0</v>
      </c>
      <c r="R31" s="413">
        <v>6</v>
      </c>
      <c r="S31" s="372">
        <v>7</v>
      </c>
      <c r="T31" s="372">
        <v>2</v>
      </c>
      <c r="U31" s="372">
        <v>0</v>
      </c>
      <c r="V31" s="372">
        <v>4</v>
      </c>
      <c r="W31" s="372">
        <v>0</v>
      </c>
      <c r="X31" s="372">
        <v>0</v>
      </c>
      <c r="Y31" s="372">
        <v>1</v>
      </c>
      <c r="Z31" s="372">
        <v>3</v>
      </c>
      <c r="AA31" s="372">
        <v>2</v>
      </c>
      <c r="AB31" s="413">
        <v>0</v>
      </c>
      <c r="AC31" s="413">
        <v>0</v>
      </c>
      <c r="AD31" s="413">
        <v>8</v>
      </c>
      <c r="AE31" s="413">
        <v>1</v>
      </c>
      <c r="AF31" s="413">
        <v>3</v>
      </c>
      <c r="AG31" s="413">
        <v>0</v>
      </c>
      <c r="AH31" s="413">
        <v>2</v>
      </c>
      <c r="AI31" s="413">
        <v>50</v>
      </c>
      <c r="AJ31" s="413">
        <v>136</v>
      </c>
      <c r="AK31" s="413">
        <v>30</v>
      </c>
      <c r="AL31" s="413">
        <v>0</v>
      </c>
      <c r="AM31" s="413">
        <v>0</v>
      </c>
      <c r="AN31" s="413">
        <v>0</v>
      </c>
      <c r="AO31" s="413">
        <v>0</v>
      </c>
      <c r="AP31" s="413">
        <v>0</v>
      </c>
      <c r="AQ31" s="414">
        <v>2</v>
      </c>
      <c r="AR31" s="76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</row>
    <row r="32" spans="1:55" s="22" customFormat="1" ht="52.5" customHeight="1" thickBot="1" x14ac:dyDescent="0.35">
      <c r="A32" s="746">
        <v>20</v>
      </c>
      <c r="B32" s="519"/>
      <c r="C32" s="749"/>
      <c r="D32" s="758" t="s">
        <v>547</v>
      </c>
      <c r="E32" s="746">
        <v>2</v>
      </c>
      <c r="F32" s="814"/>
      <c r="G32" s="814"/>
      <c r="H32" s="814"/>
      <c r="I32" s="814"/>
      <c r="J32" s="814"/>
      <c r="K32" s="814">
        <v>7</v>
      </c>
      <c r="L32" s="415">
        <v>1</v>
      </c>
      <c r="M32" s="814">
        <v>1</v>
      </c>
      <c r="N32" s="814"/>
      <c r="O32" s="814"/>
      <c r="P32" s="814"/>
      <c r="Q32" s="416"/>
      <c r="R32" s="416">
        <v>3</v>
      </c>
      <c r="S32" s="814">
        <v>4</v>
      </c>
      <c r="T32" s="814">
        <v>1</v>
      </c>
      <c r="U32" s="814">
        <v>1</v>
      </c>
      <c r="V32" s="814"/>
      <c r="W32" s="814"/>
      <c r="X32" s="814"/>
      <c r="Y32" s="814"/>
      <c r="Z32" s="814"/>
      <c r="AA32" s="814"/>
      <c r="AB32" s="416"/>
      <c r="AC32" s="416">
        <v>1</v>
      </c>
      <c r="AD32" s="416">
        <v>1</v>
      </c>
      <c r="AE32" s="416"/>
      <c r="AF32" s="416">
        <v>6</v>
      </c>
      <c r="AG32" s="416"/>
      <c r="AH32" s="416">
        <v>1</v>
      </c>
      <c r="AI32" s="416">
        <v>18</v>
      </c>
      <c r="AJ32" s="416">
        <v>14</v>
      </c>
      <c r="AK32" s="416">
        <v>10</v>
      </c>
      <c r="AL32" s="416">
        <v>11</v>
      </c>
      <c r="AM32" s="416"/>
      <c r="AN32" s="416"/>
      <c r="AO32" s="416"/>
      <c r="AP32" s="416">
        <v>2</v>
      </c>
      <c r="AQ32" s="417"/>
      <c r="AR32" s="76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</row>
    <row r="33" spans="1:55" s="22" customFormat="1" ht="48" customHeight="1" thickBot="1" x14ac:dyDescent="0.35">
      <c r="A33" s="77" t="s">
        <v>1916</v>
      </c>
      <c r="B33" s="520"/>
      <c r="C33" s="521"/>
      <c r="D33" s="85"/>
      <c r="E33" s="122">
        <f t="shared" ref="E33:AQ33" si="1">SUM(E31:E32)</f>
        <v>11</v>
      </c>
      <c r="F33" s="77">
        <f t="shared" si="1"/>
        <v>0</v>
      </c>
      <c r="G33" s="77">
        <f t="shared" si="1"/>
        <v>0</v>
      </c>
      <c r="H33" s="77">
        <f t="shared" si="1"/>
        <v>0</v>
      </c>
      <c r="I33" s="77">
        <f t="shared" si="1"/>
        <v>0</v>
      </c>
      <c r="J33" s="77">
        <f t="shared" si="1"/>
        <v>0</v>
      </c>
      <c r="K33" s="77">
        <f t="shared" si="1"/>
        <v>43</v>
      </c>
      <c r="L33" s="77">
        <f t="shared" si="1"/>
        <v>9</v>
      </c>
      <c r="M33" s="77">
        <f t="shared" si="1"/>
        <v>1</v>
      </c>
      <c r="N33" s="77">
        <f t="shared" si="1"/>
        <v>0</v>
      </c>
      <c r="O33" s="77">
        <f t="shared" si="1"/>
        <v>0</v>
      </c>
      <c r="P33" s="77">
        <f t="shared" si="1"/>
        <v>4</v>
      </c>
      <c r="Q33" s="77">
        <f t="shared" si="1"/>
        <v>0</v>
      </c>
      <c r="R33" s="77">
        <f t="shared" si="1"/>
        <v>9</v>
      </c>
      <c r="S33" s="77">
        <f t="shared" si="1"/>
        <v>11</v>
      </c>
      <c r="T33" s="77">
        <f t="shared" si="1"/>
        <v>3</v>
      </c>
      <c r="U33" s="77">
        <f t="shared" si="1"/>
        <v>1</v>
      </c>
      <c r="V33" s="77">
        <f t="shared" si="1"/>
        <v>4</v>
      </c>
      <c r="W33" s="77">
        <f t="shared" si="1"/>
        <v>0</v>
      </c>
      <c r="X33" s="77">
        <f t="shared" si="1"/>
        <v>0</v>
      </c>
      <c r="Y33" s="77">
        <f t="shared" si="1"/>
        <v>1</v>
      </c>
      <c r="Z33" s="77">
        <f t="shared" si="1"/>
        <v>3</v>
      </c>
      <c r="AA33" s="77">
        <f t="shared" si="1"/>
        <v>2</v>
      </c>
      <c r="AB33" s="77">
        <f t="shared" si="1"/>
        <v>0</v>
      </c>
      <c r="AC33" s="77">
        <f t="shared" si="1"/>
        <v>1</v>
      </c>
      <c r="AD33" s="77">
        <f t="shared" si="1"/>
        <v>9</v>
      </c>
      <c r="AE33" s="77">
        <f t="shared" si="1"/>
        <v>1</v>
      </c>
      <c r="AF33" s="77">
        <f t="shared" si="1"/>
        <v>9</v>
      </c>
      <c r="AG33" s="77">
        <f t="shared" si="1"/>
        <v>0</v>
      </c>
      <c r="AH33" s="77">
        <f t="shared" si="1"/>
        <v>3</v>
      </c>
      <c r="AI33" s="77">
        <f t="shared" si="1"/>
        <v>68</v>
      </c>
      <c r="AJ33" s="77">
        <f t="shared" si="1"/>
        <v>150</v>
      </c>
      <c r="AK33" s="77">
        <f t="shared" si="1"/>
        <v>40</v>
      </c>
      <c r="AL33" s="77">
        <f t="shared" si="1"/>
        <v>11</v>
      </c>
      <c r="AM33" s="77">
        <f t="shared" si="1"/>
        <v>0</v>
      </c>
      <c r="AN33" s="77">
        <f t="shared" si="1"/>
        <v>0</v>
      </c>
      <c r="AO33" s="77">
        <f t="shared" si="1"/>
        <v>0</v>
      </c>
      <c r="AP33" s="77">
        <f t="shared" si="1"/>
        <v>2</v>
      </c>
      <c r="AQ33" s="122">
        <f t="shared" si="1"/>
        <v>2</v>
      </c>
      <c r="AR33" s="76"/>
      <c r="AS33" s="52">
        <f>SUM(E33+K33)</f>
        <v>54</v>
      </c>
      <c r="AT33" s="52">
        <f>M33+N33+O33+Q33+U33+Y33+Z33+AA33+AB33+AC33+AD33+AE33+AF33+AG33+AP33+AQ33</f>
        <v>32</v>
      </c>
      <c r="AU33" s="52">
        <f>P33+R33+S33+T33+V33+W33+X33+AH33+AI33+AJ33+AK33+AL33+AM33</f>
        <v>303</v>
      </c>
      <c r="AV33" s="52">
        <f>SUM(AT33:AU33)</f>
        <v>335</v>
      </c>
      <c r="AW33" s="52"/>
      <c r="AX33" s="52"/>
      <c r="AY33" s="52"/>
      <c r="AZ33" s="52"/>
      <c r="BA33" s="52"/>
      <c r="BB33" s="52"/>
      <c r="BC33" s="52"/>
    </row>
    <row r="34" spans="1:55" s="22" customFormat="1" ht="84.75" customHeight="1" thickBot="1" x14ac:dyDescent="0.35">
      <c r="A34" s="747">
        <v>21</v>
      </c>
      <c r="B34" s="755"/>
      <c r="C34" s="750"/>
      <c r="D34" s="370" t="s">
        <v>531</v>
      </c>
      <c r="E34" s="747">
        <v>3</v>
      </c>
      <c r="F34" s="372"/>
      <c r="G34" s="372"/>
      <c r="H34" s="372"/>
      <c r="I34" s="372"/>
      <c r="J34" s="372"/>
      <c r="K34" s="372">
        <v>24</v>
      </c>
      <c r="L34" s="813">
        <v>1</v>
      </c>
      <c r="M34" s="372">
        <v>0</v>
      </c>
      <c r="N34" s="372">
        <v>0</v>
      </c>
      <c r="O34" s="372">
        <v>0</v>
      </c>
      <c r="P34" s="372">
        <v>3</v>
      </c>
      <c r="Q34" s="413">
        <v>0</v>
      </c>
      <c r="R34" s="413">
        <v>5</v>
      </c>
      <c r="S34" s="372">
        <v>5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2</v>
      </c>
      <c r="AA34" s="372">
        <v>4</v>
      </c>
      <c r="AB34" s="413">
        <v>1</v>
      </c>
      <c r="AC34" s="413">
        <v>3</v>
      </c>
      <c r="AD34" s="413">
        <v>3</v>
      </c>
      <c r="AE34" s="413">
        <v>0</v>
      </c>
      <c r="AF34" s="413">
        <v>4</v>
      </c>
      <c r="AG34" s="413">
        <v>0</v>
      </c>
      <c r="AH34" s="413">
        <v>4</v>
      </c>
      <c r="AI34" s="413">
        <v>12</v>
      </c>
      <c r="AJ34" s="413">
        <v>200</v>
      </c>
      <c r="AK34" s="413">
        <v>0</v>
      </c>
      <c r="AL34" s="413">
        <v>15</v>
      </c>
      <c r="AM34" s="413">
        <v>3</v>
      </c>
      <c r="AN34" s="413">
        <v>0</v>
      </c>
      <c r="AO34" s="413">
        <v>0</v>
      </c>
      <c r="AP34" s="413">
        <v>0</v>
      </c>
      <c r="AQ34" s="414">
        <v>0</v>
      </c>
      <c r="AR34" s="76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</row>
    <row r="35" spans="1:55" s="22" customFormat="1" ht="68.25" customHeight="1" thickBot="1" x14ac:dyDescent="0.35">
      <c r="A35" s="77" t="s">
        <v>1917</v>
      </c>
      <c r="B35" s="520"/>
      <c r="C35" s="521"/>
      <c r="D35" s="522"/>
      <c r="E35" s="77">
        <f t="shared" ref="E35:AQ35" si="2">SUM(E34)</f>
        <v>3</v>
      </c>
      <c r="F35" s="77">
        <f t="shared" si="2"/>
        <v>0</v>
      </c>
      <c r="G35" s="77">
        <f t="shared" si="2"/>
        <v>0</v>
      </c>
      <c r="H35" s="77">
        <f t="shared" si="2"/>
        <v>0</v>
      </c>
      <c r="I35" s="77">
        <f t="shared" si="2"/>
        <v>0</v>
      </c>
      <c r="J35" s="77">
        <f t="shared" si="2"/>
        <v>0</v>
      </c>
      <c r="K35" s="77">
        <f t="shared" si="2"/>
        <v>24</v>
      </c>
      <c r="L35" s="77">
        <f t="shared" si="2"/>
        <v>1</v>
      </c>
      <c r="M35" s="77">
        <f t="shared" si="2"/>
        <v>0</v>
      </c>
      <c r="N35" s="77">
        <f t="shared" si="2"/>
        <v>0</v>
      </c>
      <c r="O35" s="77">
        <f t="shared" si="2"/>
        <v>0</v>
      </c>
      <c r="P35" s="77">
        <f t="shared" si="2"/>
        <v>3</v>
      </c>
      <c r="Q35" s="77">
        <f t="shared" si="2"/>
        <v>0</v>
      </c>
      <c r="R35" s="77">
        <f t="shared" si="2"/>
        <v>5</v>
      </c>
      <c r="S35" s="77">
        <f t="shared" si="2"/>
        <v>5</v>
      </c>
      <c r="T35" s="77">
        <f t="shared" si="2"/>
        <v>0</v>
      </c>
      <c r="U35" s="77">
        <f t="shared" si="2"/>
        <v>0</v>
      </c>
      <c r="V35" s="77">
        <f t="shared" si="2"/>
        <v>0</v>
      </c>
      <c r="W35" s="77">
        <f t="shared" si="2"/>
        <v>0</v>
      </c>
      <c r="X35" s="77">
        <f t="shared" si="2"/>
        <v>0</v>
      </c>
      <c r="Y35" s="77">
        <f t="shared" si="2"/>
        <v>0</v>
      </c>
      <c r="Z35" s="77">
        <f t="shared" si="2"/>
        <v>2</v>
      </c>
      <c r="AA35" s="77">
        <f t="shared" si="2"/>
        <v>4</v>
      </c>
      <c r="AB35" s="77">
        <f t="shared" si="2"/>
        <v>1</v>
      </c>
      <c r="AC35" s="77">
        <f t="shared" si="2"/>
        <v>3</v>
      </c>
      <c r="AD35" s="77">
        <f t="shared" si="2"/>
        <v>3</v>
      </c>
      <c r="AE35" s="77">
        <f t="shared" si="2"/>
        <v>0</v>
      </c>
      <c r="AF35" s="77">
        <f t="shared" si="2"/>
        <v>4</v>
      </c>
      <c r="AG35" s="77">
        <f t="shared" si="2"/>
        <v>0</v>
      </c>
      <c r="AH35" s="77">
        <f t="shared" si="2"/>
        <v>4</v>
      </c>
      <c r="AI35" s="77">
        <f t="shared" si="2"/>
        <v>12</v>
      </c>
      <c r="AJ35" s="77">
        <f t="shared" si="2"/>
        <v>200</v>
      </c>
      <c r="AK35" s="77">
        <f t="shared" si="2"/>
        <v>0</v>
      </c>
      <c r="AL35" s="77">
        <f t="shared" si="2"/>
        <v>15</v>
      </c>
      <c r="AM35" s="77">
        <f t="shared" si="2"/>
        <v>3</v>
      </c>
      <c r="AN35" s="77">
        <f t="shared" si="2"/>
        <v>0</v>
      </c>
      <c r="AO35" s="77">
        <f t="shared" si="2"/>
        <v>0</v>
      </c>
      <c r="AP35" s="77">
        <f t="shared" si="2"/>
        <v>0</v>
      </c>
      <c r="AQ35" s="77">
        <f t="shared" si="2"/>
        <v>0</v>
      </c>
      <c r="AR35" s="76"/>
      <c r="AS35" s="52">
        <f>E35+K35</f>
        <v>27</v>
      </c>
      <c r="AT35" s="52">
        <f>M35+N35+O35+Q35+U35+Y35+Z35+AA35+AB35+AC35+AD35+AE35+AF35+AG35+AP35+AQ35</f>
        <v>17</v>
      </c>
      <c r="AU35" s="52">
        <f>P35+R35+S35+T35+V35+W35+X35+AH35+AI35+AJ35+AK35+AL35+AM35</f>
        <v>247</v>
      </c>
      <c r="AV35" s="52">
        <f>SUM(AT35:AU35)</f>
        <v>264</v>
      </c>
      <c r="AW35" s="52"/>
      <c r="AX35" s="52"/>
      <c r="AY35" s="52"/>
      <c r="AZ35" s="52"/>
      <c r="BA35" s="52"/>
      <c r="BB35" s="52"/>
      <c r="BC35" s="52"/>
    </row>
    <row r="36" spans="1:55" s="22" customFormat="1" ht="101.25" customHeight="1" thickBot="1" x14ac:dyDescent="0.4">
      <c r="A36" s="83" t="s">
        <v>213</v>
      </c>
      <c r="B36" s="409"/>
      <c r="C36" s="347"/>
      <c r="D36" s="410"/>
      <c r="E36" s="354">
        <f t="shared" ref="E36:AQ36" si="3">SUM(E30+E33+E35)</f>
        <v>40</v>
      </c>
      <c r="F36" s="354">
        <f t="shared" si="3"/>
        <v>0</v>
      </c>
      <c r="G36" s="354">
        <f t="shared" si="3"/>
        <v>0</v>
      </c>
      <c r="H36" s="354">
        <f t="shared" si="3"/>
        <v>0</v>
      </c>
      <c r="I36" s="354">
        <f t="shared" si="3"/>
        <v>0</v>
      </c>
      <c r="J36" s="354">
        <f t="shared" si="3"/>
        <v>0</v>
      </c>
      <c r="K36" s="354">
        <f t="shared" si="3"/>
        <v>324</v>
      </c>
      <c r="L36" s="354">
        <f t="shared" si="3"/>
        <v>31</v>
      </c>
      <c r="M36" s="354">
        <f t="shared" si="3"/>
        <v>38</v>
      </c>
      <c r="N36" s="354">
        <f t="shared" si="3"/>
        <v>18</v>
      </c>
      <c r="O36" s="354">
        <f t="shared" si="3"/>
        <v>14</v>
      </c>
      <c r="P36" s="354">
        <f t="shared" si="3"/>
        <v>53</v>
      </c>
      <c r="Q36" s="354">
        <f t="shared" si="3"/>
        <v>15</v>
      </c>
      <c r="R36" s="354">
        <f t="shared" si="3"/>
        <v>137</v>
      </c>
      <c r="S36" s="354">
        <f t="shared" si="3"/>
        <v>87</v>
      </c>
      <c r="T36" s="354">
        <f t="shared" si="3"/>
        <v>55</v>
      </c>
      <c r="U36" s="354">
        <f t="shared" si="3"/>
        <v>7</v>
      </c>
      <c r="V36" s="354">
        <f t="shared" si="3"/>
        <v>81</v>
      </c>
      <c r="W36" s="354">
        <f t="shared" si="3"/>
        <v>0</v>
      </c>
      <c r="X36" s="354">
        <f t="shared" si="3"/>
        <v>0</v>
      </c>
      <c r="Y36" s="354">
        <f t="shared" si="3"/>
        <v>22</v>
      </c>
      <c r="Z36" s="354">
        <f t="shared" si="3"/>
        <v>21</v>
      </c>
      <c r="AA36" s="354">
        <f t="shared" si="3"/>
        <v>27</v>
      </c>
      <c r="AB36" s="354">
        <f t="shared" si="3"/>
        <v>1</v>
      </c>
      <c r="AC36" s="354">
        <f t="shared" si="3"/>
        <v>24</v>
      </c>
      <c r="AD36" s="354">
        <f t="shared" si="3"/>
        <v>40</v>
      </c>
      <c r="AE36" s="354">
        <f t="shared" si="3"/>
        <v>5</v>
      </c>
      <c r="AF36" s="354">
        <f t="shared" si="3"/>
        <v>60</v>
      </c>
      <c r="AG36" s="354">
        <f t="shared" si="3"/>
        <v>20</v>
      </c>
      <c r="AH36" s="354">
        <f t="shared" si="3"/>
        <v>59</v>
      </c>
      <c r="AI36" s="354">
        <f t="shared" si="3"/>
        <v>675</v>
      </c>
      <c r="AJ36" s="354">
        <f t="shared" si="3"/>
        <v>2346</v>
      </c>
      <c r="AK36" s="354">
        <f t="shared" si="3"/>
        <v>501</v>
      </c>
      <c r="AL36" s="354">
        <f t="shared" si="3"/>
        <v>189</v>
      </c>
      <c r="AM36" s="354">
        <f t="shared" si="3"/>
        <v>27</v>
      </c>
      <c r="AN36" s="354">
        <f t="shared" si="3"/>
        <v>0</v>
      </c>
      <c r="AO36" s="354">
        <f t="shared" si="3"/>
        <v>0</v>
      </c>
      <c r="AP36" s="354">
        <f t="shared" si="3"/>
        <v>2</v>
      </c>
      <c r="AQ36" s="354">
        <f t="shared" si="3"/>
        <v>3</v>
      </c>
      <c r="AR36" s="76"/>
      <c r="AS36" s="22">
        <f>SUM(AS30+AS33+AS35)</f>
        <v>364</v>
      </c>
      <c r="AT36" s="22">
        <f>SUM(AT30+AT33+AT35)</f>
        <v>297</v>
      </c>
      <c r="AU36" s="22">
        <f>SUM(AU30+AU33+AU35)</f>
        <v>4230</v>
      </c>
      <c r="AV36" s="1009">
        <f>SUM(AV30+AV33+AV35)</f>
        <v>4527</v>
      </c>
      <c r="AW36" s="1009"/>
    </row>
    <row r="37" spans="1:55" s="22" customFormat="1" ht="33" customHeight="1" x14ac:dyDescent="0.35">
      <c r="A37" s="864"/>
      <c r="B37" s="864"/>
      <c r="C37" s="851"/>
      <c r="D37" s="851"/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7"/>
      <c r="T37" s="867"/>
      <c r="U37" s="867"/>
      <c r="V37" s="867"/>
      <c r="W37" s="867"/>
      <c r="X37" s="867"/>
      <c r="Y37" s="867"/>
      <c r="Z37" s="867"/>
      <c r="AA37" s="867"/>
      <c r="AB37" s="867"/>
      <c r="AC37" s="867"/>
      <c r="AD37" s="867"/>
      <c r="AE37" s="867"/>
      <c r="AF37" s="867"/>
      <c r="AG37" s="867"/>
      <c r="AH37" s="867"/>
      <c r="AI37" s="867"/>
      <c r="AJ37" s="867"/>
      <c r="AK37" s="867"/>
      <c r="AL37" s="867"/>
      <c r="AM37" s="867"/>
      <c r="AN37" s="867"/>
      <c r="AO37" s="867"/>
      <c r="AP37" s="867"/>
      <c r="AQ37" s="867"/>
      <c r="AR37" s="76"/>
    </row>
    <row r="38" spans="1:55" s="22" customFormat="1" ht="33.75" customHeight="1" x14ac:dyDescent="0.35">
      <c r="A38" s="864"/>
      <c r="B38" s="864" t="s">
        <v>3328</v>
      </c>
      <c r="C38" s="851"/>
      <c r="D38" s="851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  <c r="Y38" s="866"/>
      <c r="Z38" s="866"/>
      <c r="AA38" s="866"/>
      <c r="AB38" s="866"/>
      <c r="AC38" s="866"/>
      <c r="AD38" s="866"/>
      <c r="AE38" s="866"/>
      <c r="AF38" s="866"/>
      <c r="AG38" s="866"/>
      <c r="AH38" s="866"/>
      <c r="AI38" s="866"/>
      <c r="AJ38" s="866"/>
      <c r="AK38" s="866"/>
      <c r="AL38" s="866"/>
      <c r="AM38" s="866"/>
      <c r="AN38" s="866"/>
      <c r="AO38" s="866"/>
      <c r="AP38" s="866"/>
      <c r="AQ38" s="866"/>
      <c r="AR38" s="76"/>
    </row>
    <row r="39" spans="1:55" s="22" customFormat="1" ht="93.75" customHeight="1" x14ac:dyDescent="0.35">
      <c r="A39" s="864"/>
      <c r="B39" s="1150" t="s">
        <v>1997</v>
      </c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0"/>
      <c r="AK39" s="1150"/>
      <c r="AL39" s="1150"/>
      <c r="AM39" s="1150"/>
      <c r="AN39" s="1150"/>
      <c r="AO39" s="1150"/>
      <c r="AP39" s="1150"/>
      <c r="AQ39" s="1150"/>
      <c r="AR39" s="76"/>
    </row>
    <row r="40" spans="1:55" s="22" customFormat="1" ht="28.5" customHeight="1" x14ac:dyDescent="0.35">
      <c r="A40" s="864"/>
      <c r="B40" s="1136" t="s">
        <v>1615</v>
      </c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1136"/>
      <c r="AJ40" s="1136"/>
      <c r="AK40" s="1136"/>
      <c r="AL40" s="1136"/>
      <c r="AM40" s="1136"/>
      <c r="AN40" s="1136"/>
      <c r="AO40" s="1136"/>
      <c r="AP40" s="1136"/>
      <c r="AQ40" s="1136"/>
      <c r="AR40" s="76"/>
    </row>
    <row r="41" spans="1:55" ht="18.75" customHeight="1" x14ac:dyDescent="0.3">
      <c r="B41" s="1136"/>
      <c r="C41" s="1136"/>
      <c r="D41" s="1136"/>
      <c r="E41" s="1136"/>
      <c r="F41" s="1136"/>
      <c r="G41" s="1136"/>
      <c r="H41" s="1136"/>
      <c r="I41" s="1136"/>
      <c r="J41" s="1136"/>
      <c r="K41" s="1136"/>
      <c r="L41" s="1136"/>
      <c r="M41" s="1136"/>
      <c r="N41" s="1136"/>
      <c r="O41" s="1136"/>
      <c r="P41" s="1136"/>
      <c r="Q41" s="1136"/>
      <c r="R41" s="1136"/>
      <c r="S41" s="1136"/>
      <c r="T41" s="1136"/>
      <c r="U41" s="1136"/>
      <c r="V41" s="1136"/>
      <c r="W41" s="1136"/>
      <c r="X41" s="1136"/>
      <c r="Y41" s="1136"/>
      <c r="Z41" s="1136"/>
      <c r="AA41" s="1136"/>
      <c r="AB41" s="1136"/>
      <c r="AC41" s="1136"/>
      <c r="AD41" s="1136"/>
      <c r="AE41" s="1136"/>
      <c r="AF41" s="1136"/>
      <c r="AG41" s="1136"/>
      <c r="AH41" s="1136"/>
      <c r="AI41" s="1136"/>
      <c r="AJ41" s="1136"/>
      <c r="AK41" s="1136"/>
      <c r="AL41" s="1136"/>
      <c r="AM41" s="1136"/>
      <c r="AN41" s="1136"/>
      <c r="AO41" s="1136"/>
      <c r="AP41" s="1136"/>
      <c r="AQ41" s="1136"/>
    </row>
    <row r="42" spans="1:55" ht="38.25" customHeight="1" x14ac:dyDescent="0.35">
      <c r="B42" s="1149" t="s">
        <v>1619</v>
      </c>
      <c r="C42" s="1149"/>
      <c r="D42" s="1149"/>
      <c r="E42" s="1149"/>
      <c r="F42" s="1149"/>
      <c r="G42" s="1149"/>
      <c r="H42" s="1149"/>
      <c r="I42" s="1149"/>
      <c r="J42" s="1149"/>
      <c r="K42" s="1149"/>
      <c r="L42" s="1149"/>
      <c r="M42" s="1149"/>
      <c r="N42" s="1149"/>
      <c r="O42" s="1149"/>
      <c r="P42" s="1149"/>
      <c r="Q42" s="1149"/>
      <c r="R42" s="1149"/>
      <c r="S42" s="1149"/>
      <c r="T42" s="1149"/>
      <c r="U42" s="1149"/>
      <c r="V42" s="1149"/>
      <c r="W42" s="1149"/>
      <c r="X42" s="1149"/>
      <c r="Y42" s="1149"/>
      <c r="Z42" s="1149"/>
      <c r="AA42" s="1149"/>
      <c r="AB42" s="1149"/>
      <c r="AC42" s="1149"/>
      <c r="AD42" s="1149"/>
      <c r="AE42" s="1149"/>
      <c r="AF42" s="1149"/>
      <c r="AG42" s="1149"/>
      <c r="AH42" s="1149"/>
      <c r="AI42" s="1149"/>
      <c r="AJ42" s="1149"/>
      <c r="AK42" s="1149"/>
      <c r="AL42" s="1149"/>
      <c r="AM42" s="1149"/>
      <c r="AN42" s="1149"/>
      <c r="AO42" s="1149"/>
      <c r="AP42" s="1149"/>
      <c r="AQ42" s="1149"/>
    </row>
    <row r="43" spans="1:55" ht="27" customHeight="1" x14ac:dyDescent="0.35">
      <c r="B43" s="1136" t="s">
        <v>3329</v>
      </c>
      <c r="C43" s="1136"/>
      <c r="D43" s="1136"/>
      <c r="E43" s="1136"/>
      <c r="F43" s="1136"/>
      <c r="G43" s="1136"/>
      <c r="H43" s="1136"/>
      <c r="I43" s="1136"/>
      <c r="J43" s="1136"/>
      <c r="K43" s="1136"/>
      <c r="L43" s="1136"/>
      <c r="M43" s="1136"/>
      <c r="N43" s="1136"/>
      <c r="O43" s="1136"/>
      <c r="P43" s="1136"/>
      <c r="Q43" s="1136"/>
      <c r="R43" s="1136"/>
      <c r="S43" s="1136"/>
      <c r="T43" s="1136"/>
      <c r="U43" s="1136"/>
      <c r="V43" s="1136"/>
      <c r="W43" s="1136"/>
      <c r="X43" s="1136"/>
      <c r="Y43" s="1136"/>
      <c r="Z43" s="1136"/>
      <c r="AA43" s="1136"/>
      <c r="AB43" s="1136"/>
      <c r="AC43" s="1136"/>
      <c r="AD43" s="1136"/>
      <c r="AE43" s="1136"/>
      <c r="AF43" s="1136"/>
      <c r="AG43" s="1136"/>
      <c r="AH43" s="1136"/>
      <c r="AI43" s="1136"/>
      <c r="AJ43" s="1136"/>
      <c r="AK43" s="1136"/>
      <c r="AL43" s="1136"/>
      <c r="AM43" s="1136"/>
      <c r="AN43" s="1136"/>
      <c r="AO43" s="1136"/>
      <c r="AP43" s="1136"/>
      <c r="AQ43" s="1136"/>
    </row>
    <row r="44" spans="1:55" ht="22.5" customHeight="1" x14ac:dyDescent="0.35">
      <c r="B44" s="1136" t="s">
        <v>3330</v>
      </c>
      <c r="C44" s="1136"/>
      <c r="D44" s="1136"/>
      <c r="E44" s="1136"/>
      <c r="F44" s="1136"/>
      <c r="G44" s="1136"/>
      <c r="H44" s="1136"/>
      <c r="I44" s="1136"/>
      <c r="J44" s="1136"/>
      <c r="K44" s="1136"/>
      <c r="L44" s="1136"/>
      <c r="M44" s="1136"/>
      <c r="N44" s="1136"/>
      <c r="O44" s="1136"/>
      <c r="P44" s="1136"/>
      <c r="Q44" s="1136"/>
      <c r="R44" s="1136"/>
      <c r="S44" s="1136"/>
      <c r="T44" s="1136"/>
      <c r="U44" s="1136"/>
      <c r="V44" s="1136"/>
      <c r="W44" s="1136"/>
      <c r="X44" s="1136"/>
      <c r="Y44" s="1136"/>
      <c r="Z44" s="1136"/>
      <c r="AA44" s="1136"/>
      <c r="AB44" s="1136"/>
      <c r="AC44" s="1136"/>
      <c r="AD44" s="1136"/>
      <c r="AE44" s="1136"/>
      <c r="AF44" s="1136"/>
      <c r="AG44" s="1136"/>
      <c r="AH44" s="1136"/>
      <c r="AI44" s="1136"/>
      <c r="AJ44" s="1136"/>
      <c r="AK44" s="1136"/>
      <c r="AL44" s="1136"/>
      <c r="AM44" s="1136"/>
      <c r="AN44" s="1136"/>
      <c r="AO44" s="1136"/>
      <c r="AP44" s="1136"/>
      <c r="AQ44" s="1136"/>
    </row>
    <row r="45" spans="1:55" ht="18" x14ac:dyDescent="0.35">
      <c r="B45" s="865"/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865"/>
      <c r="AB45" s="865"/>
      <c r="AC45" s="865"/>
      <c r="AD45" s="865"/>
      <c r="AE45" s="865"/>
      <c r="AF45" s="865"/>
      <c r="AG45" s="865"/>
      <c r="AH45" s="865"/>
      <c r="AI45" s="865"/>
      <c r="AJ45" s="865"/>
      <c r="AK45" s="865"/>
      <c r="AL45" s="865"/>
      <c r="AM45" s="865"/>
      <c r="AN45" s="865"/>
      <c r="AO45" s="865"/>
      <c r="AP45" s="865"/>
      <c r="AQ45" s="865"/>
    </row>
    <row r="46" spans="1:55" ht="198.75" customHeight="1" x14ac:dyDescent="0.35">
      <c r="B46" s="2"/>
      <c r="D46" s="864" t="s">
        <v>2795</v>
      </c>
      <c r="E46" s="1140" t="s">
        <v>2794</v>
      </c>
      <c r="F46" s="1140"/>
      <c r="G46" s="1140"/>
      <c r="H46" s="1140"/>
      <c r="I46" s="1140"/>
      <c r="AM46" s="1042"/>
      <c r="AN46" s="1042"/>
      <c r="AO46" s="1042"/>
      <c r="AP46" s="1042"/>
      <c r="AQ46" s="1042"/>
    </row>
    <row r="47" spans="1:55" x14ac:dyDescent="0.3">
      <c r="B47" s="2" t="s">
        <v>32</v>
      </c>
      <c r="E47" s="1040" t="s">
        <v>50</v>
      </c>
      <c r="F47" s="1040"/>
      <c r="G47" s="1040"/>
      <c r="H47" s="1040"/>
      <c r="I47" s="1040"/>
      <c r="AM47" s="1041" t="s">
        <v>31</v>
      </c>
      <c r="AN47" s="1041"/>
      <c r="AO47" s="1041"/>
      <c r="AP47" s="1041"/>
      <c r="AQ47" s="1041"/>
    </row>
    <row r="48" spans="1:55" x14ac:dyDescent="0.3">
      <c r="B48" s="2"/>
      <c r="E48" s="1169"/>
      <c r="F48" s="1169"/>
      <c r="G48" s="1169"/>
      <c r="H48" s="1169"/>
      <c r="I48" s="1169"/>
      <c r="S48" s="1169"/>
      <c r="T48" s="1169"/>
      <c r="U48" s="1169"/>
      <c r="V48" s="1169"/>
      <c r="W48" s="1169"/>
      <c r="X48" s="1169"/>
      <c r="Y48" s="1169"/>
      <c r="Z48" s="1169"/>
      <c r="AA48" s="1169"/>
      <c r="AB48" s="1169"/>
    </row>
    <row r="49" spans="2:43" ht="159" customHeight="1" x14ac:dyDescent="0.3">
      <c r="B49" s="2"/>
      <c r="D49" s="124" t="s">
        <v>651</v>
      </c>
      <c r="E49" s="1044" t="s">
        <v>2793</v>
      </c>
      <c r="F49" s="1044"/>
      <c r="G49" s="1044"/>
      <c r="H49" s="1044"/>
      <c r="I49" s="1044"/>
      <c r="J49" s="1044"/>
      <c r="R49" s="1036" t="s">
        <v>2792</v>
      </c>
      <c r="S49" s="1036"/>
      <c r="T49" s="1036"/>
      <c r="U49" s="1036"/>
      <c r="V49" s="1036"/>
      <c r="W49" s="1036"/>
      <c r="X49" s="1036"/>
      <c r="Y49" s="1036"/>
      <c r="Z49" s="1036"/>
      <c r="AM49" s="1042"/>
      <c r="AN49" s="1042"/>
      <c r="AO49" s="1042"/>
      <c r="AP49" s="1042"/>
      <c r="AQ49" s="1042"/>
    </row>
    <row r="50" spans="2:43" x14ac:dyDescent="0.3">
      <c r="B50" s="2"/>
      <c r="E50" s="1040" t="s">
        <v>34</v>
      </c>
      <c r="F50" s="1040"/>
      <c r="G50" s="1040"/>
      <c r="H50" s="1040"/>
      <c r="I50" s="1040"/>
      <c r="K50" s="38"/>
      <c r="O50" s="734"/>
      <c r="P50" s="734"/>
      <c r="Q50" s="734"/>
      <c r="R50" s="1168" t="s">
        <v>53</v>
      </c>
      <c r="S50" s="1168"/>
      <c r="T50" s="1168"/>
      <c r="U50" s="1168"/>
      <c r="V50" s="1168"/>
      <c r="W50" s="1168"/>
      <c r="X50" s="1168"/>
      <c r="Y50" s="1168"/>
      <c r="Z50" s="1168"/>
      <c r="AM50" s="1041" t="s">
        <v>31</v>
      </c>
      <c r="AN50" s="1041"/>
      <c r="AO50" s="1041"/>
      <c r="AP50" s="1041"/>
      <c r="AQ50" s="1041"/>
    </row>
    <row r="51" spans="2:43" x14ac:dyDescent="0.3">
      <c r="B51" s="2"/>
    </row>
    <row r="52" spans="2:43" x14ac:dyDescent="0.3">
      <c r="B52" s="2" t="s">
        <v>35</v>
      </c>
      <c r="E52" s="1042" t="s">
        <v>2791</v>
      </c>
      <c r="F52" s="1042"/>
      <c r="G52" s="1042"/>
      <c r="H52" s="1042"/>
      <c r="I52" s="1042"/>
      <c r="AM52" s="1170">
        <v>44586</v>
      </c>
      <c r="AN52" s="1036"/>
      <c r="AO52" s="1036"/>
      <c r="AP52" s="1036"/>
      <c r="AQ52" s="1036"/>
    </row>
    <row r="53" spans="2:43" ht="53.25" customHeight="1" x14ac:dyDescent="0.3">
      <c r="B53" s="2"/>
      <c r="E53" s="1043" t="s">
        <v>88</v>
      </c>
      <c r="F53" s="1043"/>
      <c r="G53" s="1043"/>
      <c r="H53" s="1043"/>
      <c r="I53" s="1043"/>
      <c r="AM53" s="1043" t="s">
        <v>40</v>
      </c>
      <c r="AN53" s="1043"/>
      <c r="AO53" s="1043"/>
      <c r="AP53" s="1043"/>
      <c r="AQ53" s="1043"/>
    </row>
    <row r="54" spans="2:43" x14ac:dyDescent="0.3">
      <c r="B54" s="2"/>
      <c r="C54" s="6"/>
      <c r="D54" s="6"/>
      <c r="E54" s="6"/>
      <c r="F54" s="6"/>
      <c r="G54" s="6"/>
    </row>
    <row r="55" spans="2:43" ht="22.5" customHeight="1" x14ac:dyDescent="0.4">
      <c r="B55" s="3" t="s">
        <v>38</v>
      </c>
      <c r="E55" s="1137" t="s">
        <v>3302</v>
      </c>
      <c r="F55" s="1137"/>
      <c r="G55" s="1137"/>
      <c r="H55" s="1137"/>
      <c r="I55" s="1137"/>
      <c r="J55" s="1137"/>
    </row>
    <row r="56" spans="2:43" x14ac:dyDescent="0.3">
      <c r="B56" s="2"/>
    </row>
  </sheetData>
  <mergeCells count="74">
    <mergeCell ref="E53:I53"/>
    <mergeCell ref="AM53:AQ53"/>
    <mergeCell ref="R50:Z50"/>
    <mergeCell ref="R49:Z49"/>
    <mergeCell ref="S48:W48"/>
    <mergeCell ref="X48:AB48"/>
    <mergeCell ref="E49:J49"/>
    <mergeCell ref="E52:I52"/>
    <mergeCell ref="AM52:AQ52"/>
    <mergeCell ref="E48:I48"/>
    <mergeCell ref="AM49:AQ49"/>
    <mergeCell ref="E50:I50"/>
    <mergeCell ref="AM50:AQ50"/>
    <mergeCell ref="M1:AQ1"/>
    <mergeCell ref="A2:AQ2"/>
    <mergeCell ref="AN5:AN6"/>
    <mergeCell ref="AO5:AO6"/>
    <mergeCell ref="AP5:AP6"/>
    <mergeCell ref="S5:S6"/>
    <mergeCell ref="T5:T6"/>
    <mergeCell ref="AE5:AE6"/>
    <mergeCell ref="U5:U6"/>
    <mergeCell ref="I5:J5"/>
    <mergeCell ref="K5:L5"/>
    <mergeCell ref="M5:M6"/>
    <mergeCell ref="M4:AQ4"/>
    <mergeCell ref="AI5:AI6"/>
    <mergeCell ref="AJ5:AJ6"/>
    <mergeCell ref="AQ5:AQ6"/>
    <mergeCell ref="B11:B12"/>
    <mergeCell ref="A3:AQ3"/>
    <mergeCell ref="N5:N6"/>
    <mergeCell ref="A22:A24"/>
    <mergeCell ref="B22:B24"/>
    <mergeCell ref="C4:C6"/>
    <mergeCell ref="G5:H5"/>
    <mergeCell ref="B4:B6"/>
    <mergeCell ref="D4:D6"/>
    <mergeCell ref="E4:L4"/>
    <mergeCell ref="V5:V6"/>
    <mergeCell ref="W5:W6"/>
    <mergeCell ref="A11:A12"/>
    <mergeCell ref="AM47:AQ47"/>
    <mergeCell ref="AK5:AK6"/>
    <mergeCell ref="AG5:AG6"/>
    <mergeCell ref="A13:A14"/>
    <mergeCell ref="B13:B14"/>
    <mergeCell ref="A28:A29"/>
    <mergeCell ref="B28:B29"/>
    <mergeCell ref="X5:X6"/>
    <mergeCell ref="A4:A6"/>
    <mergeCell ref="O5:O6"/>
    <mergeCell ref="P5:P6"/>
    <mergeCell ref="Q5:Q6"/>
    <mergeCell ref="R5:R6"/>
    <mergeCell ref="B42:AQ42"/>
    <mergeCell ref="B40:AQ41"/>
    <mergeCell ref="B39:AQ39"/>
    <mergeCell ref="B43:AQ43"/>
    <mergeCell ref="B44:AQ44"/>
    <mergeCell ref="E55:J55"/>
    <mergeCell ref="AM5:AM6"/>
    <mergeCell ref="Y5:Y6"/>
    <mergeCell ref="Z5:Z6"/>
    <mergeCell ref="AA5:AA6"/>
    <mergeCell ref="AB5:AB6"/>
    <mergeCell ref="AL5:AL6"/>
    <mergeCell ref="AC5:AC6"/>
    <mergeCell ref="AD5:AD6"/>
    <mergeCell ref="AF5:AF6"/>
    <mergeCell ref="AH5:AH6"/>
    <mergeCell ref="E46:I46"/>
    <mergeCell ref="AM46:AQ46"/>
    <mergeCell ref="E47:I47"/>
  </mergeCells>
  <hyperlinks>
    <hyperlink ref="E55" r:id="rId1" xr:uid="{00000000-0004-0000-0700-000000000000}"/>
  </hyperlinks>
  <pageMargins left="0.23622047244094491" right="0.23622047244094491" top="0.98425196850393704" bottom="0.35433070866141736" header="0.31496062992125984" footer="0.31496062992125984"/>
  <pageSetup paperSize="9" scale="45" fitToHeight="0" orientation="landscape" r:id="rId2"/>
  <rowBreaks count="2" manualBreakCount="2">
    <brk id="11" max="42" man="1"/>
    <brk id="27" max="4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R87"/>
  <sheetViews>
    <sheetView view="pageBreakPreview" topLeftCell="A52" zoomScale="70" zoomScaleNormal="59" zoomScaleSheetLayoutView="70" workbookViewId="0">
      <selection activeCell="AP70" sqref="AP70"/>
    </sheetView>
  </sheetViews>
  <sheetFormatPr defaultColWidth="9.109375" defaultRowHeight="15.6" x14ac:dyDescent="0.3"/>
  <cols>
    <col min="1" max="1" width="5.109375" style="76" customWidth="1"/>
    <col min="2" max="2" width="15.109375" style="76" customWidth="1"/>
    <col min="3" max="3" width="16.6640625" style="76" customWidth="1"/>
    <col min="4" max="4" width="18.88671875" style="76" customWidth="1"/>
    <col min="5" max="5" width="9" style="76" customWidth="1"/>
    <col min="6" max="6" width="5.33203125" style="76" customWidth="1"/>
    <col min="7" max="7" width="5.88671875" style="76" customWidth="1"/>
    <col min="8" max="8" width="4.44140625" style="76" customWidth="1"/>
    <col min="9" max="9" width="8.33203125" style="76" bestFit="1" customWidth="1"/>
    <col min="10" max="19" width="4.44140625" style="76" customWidth="1"/>
    <col min="20" max="20" width="5.44140625" style="76" customWidth="1"/>
    <col min="21" max="21" width="5.5546875" style="76" customWidth="1"/>
    <col min="22" max="38" width="4.44140625" style="76" customWidth="1"/>
    <col min="39" max="39" width="6" style="76" customWidth="1"/>
    <col min="40" max="16384" width="9.109375" style="76"/>
  </cols>
  <sheetData>
    <row r="1" spans="1:43" ht="21" customHeight="1" x14ac:dyDescent="0.3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177" t="s">
        <v>1335</v>
      </c>
      <c r="AH1" s="1177"/>
      <c r="AI1" s="1177"/>
      <c r="AJ1" s="1177"/>
      <c r="AK1" s="1177"/>
      <c r="AL1" s="1177"/>
      <c r="AM1" s="1177"/>
    </row>
    <row r="2" spans="1:43" ht="51.75" customHeight="1" thickBot="1" x14ac:dyDescent="0.35">
      <c r="A2" s="1083" t="s">
        <v>1334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083"/>
      <c r="AA2" s="1083"/>
      <c r="AB2" s="1083"/>
      <c r="AC2" s="1083"/>
      <c r="AD2" s="1083"/>
      <c r="AE2" s="1083"/>
      <c r="AF2" s="1083"/>
      <c r="AG2" s="1083"/>
      <c r="AH2" s="1083"/>
      <c r="AI2" s="1083"/>
      <c r="AJ2" s="1083"/>
      <c r="AK2" s="1083"/>
      <c r="AL2" s="1083"/>
      <c r="AM2" s="1083"/>
    </row>
    <row r="3" spans="1:43" ht="18" x14ac:dyDescent="0.3">
      <c r="A3" s="1046" t="s">
        <v>549</v>
      </c>
      <c r="B3" s="1048" t="s">
        <v>20</v>
      </c>
      <c r="C3" s="1048" t="s">
        <v>17</v>
      </c>
      <c r="D3" s="1048" t="s">
        <v>11</v>
      </c>
      <c r="E3" s="1179" t="s">
        <v>1333</v>
      </c>
      <c r="F3" s="1182" t="s">
        <v>1332</v>
      </c>
      <c r="G3" s="1185" t="s">
        <v>19</v>
      </c>
      <c r="H3" s="1186"/>
      <c r="I3" s="1189" t="s">
        <v>52</v>
      </c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1"/>
    </row>
    <row r="4" spans="1:43" ht="265.5" customHeight="1" x14ac:dyDescent="0.3">
      <c r="A4" s="1047"/>
      <c r="B4" s="1049"/>
      <c r="C4" s="1049"/>
      <c r="D4" s="1049"/>
      <c r="E4" s="1180"/>
      <c r="F4" s="1183"/>
      <c r="G4" s="1187"/>
      <c r="H4" s="1188"/>
      <c r="I4" s="1161" t="s">
        <v>1926</v>
      </c>
      <c r="J4" s="1138" t="s">
        <v>1919</v>
      </c>
      <c r="K4" s="1138" t="s">
        <v>2881</v>
      </c>
      <c r="L4" s="1138" t="s">
        <v>1920</v>
      </c>
      <c r="M4" s="1138" t="s">
        <v>1921</v>
      </c>
      <c r="N4" s="1138" t="s">
        <v>1922</v>
      </c>
      <c r="O4" s="1138" t="s">
        <v>1923</v>
      </c>
      <c r="P4" s="1138" t="s">
        <v>1924</v>
      </c>
      <c r="Q4" s="1138" t="s">
        <v>66</v>
      </c>
      <c r="R4" s="1138" t="s">
        <v>1925</v>
      </c>
      <c r="S4" s="1138" t="s">
        <v>68</v>
      </c>
      <c r="T4" s="1138" t="s">
        <v>69</v>
      </c>
      <c r="U4" s="1138" t="s">
        <v>2880</v>
      </c>
      <c r="V4" s="1138" t="s">
        <v>2879</v>
      </c>
      <c r="W4" s="1138" t="s">
        <v>1927</v>
      </c>
      <c r="X4" s="1138" t="s">
        <v>2878</v>
      </c>
      <c r="Y4" s="1138" t="s">
        <v>2877</v>
      </c>
      <c r="Z4" s="1138" t="s">
        <v>1928</v>
      </c>
      <c r="AA4" s="1138" t="s">
        <v>1929</v>
      </c>
      <c r="AB4" s="1138" t="s">
        <v>1930</v>
      </c>
      <c r="AC4" s="1138" t="s">
        <v>2876</v>
      </c>
      <c r="AD4" s="1138" t="s">
        <v>1931</v>
      </c>
      <c r="AE4" s="1138" t="s">
        <v>1932</v>
      </c>
      <c r="AF4" s="1138" t="s">
        <v>1933</v>
      </c>
      <c r="AG4" s="1138" t="s">
        <v>1934</v>
      </c>
      <c r="AH4" s="1138" t="s">
        <v>1935</v>
      </c>
      <c r="AI4" s="1138" t="s">
        <v>1936</v>
      </c>
      <c r="AJ4" s="1138" t="s">
        <v>83</v>
      </c>
      <c r="AK4" s="1138" t="s">
        <v>84</v>
      </c>
      <c r="AL4" s="1138" t="s">
        <v>2875</v>
      </c>
      <c r="AM4" s="1166" t="s">
        <v>2874</v>
      </c>
    </row>
    <row r="5" spans="1:43" ht="39.6" thickBot="1" x14ac:dyDescent="0.35">
      <c r="A5" s="1087"/>
      <c r="B5" s="1178"/>
      <c r="C5" s="1178"/>
      <c r="D5" s="1178"/>
      <c r="E5" s="1181"/>
      <c r="F5" s="1184"/>
      <c r="G5" s="128" t="s">
        <v>79</v>
      </c>
      <c r="H5" s="127" t="s">
        <v>80</v>
      </c>
      <c r="I5" s="1162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  <c r="AF5" s="1139"/>
      <c r="AG5" s="1139"/>
      <c r="AH5" s="1139"/>
      <c r="AI5" s="1139"/>
      <c r="AJ5" s="1139"/>
      <c r="AK5" s="1139"/>
      <c r="AL5" s="1139"/>
      <c r="AM5" s="1167"/>
    </row>
    <row r="6" spans="1:43" ht="125.25" customHeight="1" x14ac:dyDescent="0.3">
      <c r="A6" s="1141">
        <v>1</v>
      </c>
      <c r="B6" s="1097" t="s">
        <v>194</v>
      </c>
      <c r="C6" s="1097" t="s">
        <v>120</v>
      </c>
      <c r="D6" s="880" t="s">
        <v>1591</v>
      </c>
      <c r="E6" s="778" t="s">
        <v>1329</v>
      </c>
      <c r="F6" s="418"/>
      <c r="G6" s="419">
        <v>7</v>
      </c>
      <c r="H6" s="420">
        <v>2</v>
      </c>
      <c r="I6" s="421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>
        <v>2</v>
      </c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>
        <v>2</v>
      </c>
      <c r="AI6" s="422"/>
      <c r="AJ6" s="422"/>
      <c r="AK6" s="422"/>
      <c r="AL6" s="422"/>
      <c r="AM6" s="420"/>
    </row>
    <row r="7" spans="1:43" ht="132" customHeight="1" x14ac:dyDescent="0.3">
      <c r="A7" s="1171"/>
      <c r="B7" s="1069"/>
      <c r="C7" s="1069"/>
      <c r="D7" s="872" t="s">
        <v>1592</v>
      </c>
      <c r="E7" s="739" t="s">
        <v>1329</v>
      </c>
      <c r="F7" s="770"/>
      <c r="G7" s="423">
        <v>7</v>
      </c>
      <c r="H7" s="424">
        <v>2</v>
      </c>
      <c r="I7" s="425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>
        <v>2</v>
      </c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>
        <v>2</v>
      </c>
      <c r="AI7" s="426"/>
      <c r="AJ7" s="426"/>
      <c r="AK7" s="426"/>
      <c r="AL7" s="426"/>
      <c r="AM7" s="424"/>
    </row>
    <row r="8" spans="1:43" ht="122.25" customHeight="1" thickBot="1" x14ac:dyDescent="0.35">
      <c r="A8" s="1142"/>
      <c r="B8" s="1099"/>
      <c r="C8" s="1099"/>
      <c r="D8" s="879" t="s">
        <v>2892</v>
      </c>
      <c r="E8" s="427" t="s">
        <v>1323</v>
      </c>
      <c r="F8" s="428"/>
      <c r="G8" s="429">
        <v>3</v>
      </c>
      <c r="H8" s="430">
        <v>1</v>
      </c>
      <c r="I8" s="431"/>
      <c r="J8" s="432"/>
      <c r="K8" s="432"/>
      <c r="L8" s="432"/>
      <c r="M8" s="432"/>
      <c r="N8" s="432">
        <v>2</v>
      </c>
      <c r="O8" s="432"/>
      <c r="P8" s="432"/>
      <c r="Q8" s="432"/>
      <c r="R8" s="432"/>
      <c r="S8" s="432"/>
      <c r="T8" s="432"/>
      <c r="U8" s="432"/>
      <c r="V8" s="432"/>
      <c r="W8" s="432">
        <v>2</v>
      </c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>
        <v>1</v>
      </c>
      <c r="AI8" s="432"/>
      <c r="AJ8" s="432"/>
      <c r="AK8" s="432"/>
      <c r="AL8" s="432"/>
      <c r="AM8" s="430"/>
      <c r="AO8" s="76">
        <f>SUM(G9)</f>
        <v>17</v>
      </c>
    </row>
    <row r="9" spans="1:43" ht="36.6" thickBot="1" x14ac:dyDescent="0.4">
      <c r="A9" s="433"/>
      <c r="B9" s="409" t="s">
        <v>119</v>
      </c>
      <c r="C9" s="435"/>
      <c r="D9" s="434"/>
      <c r="E9" s="337"/>
      <c r="F9" s="80">
        <v>3</v>
      </c>
      <c r="G9" s="77">
        <f t="shared" ref="G9:AM9" si="0">SUM(G6:G8)</f>
        <v>17</v>
      </c>
      <c r="H9" s="122">
        <f t="shared" si="0"/>
        <v>5</v>
      </c>
      <c r="I9" s="79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2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6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0</v>
      </c>
      <c r="AE9" s="77">
        <f t="shared" si="0"/>
        <v>0</v>
      </c>
      <c r="AF9" s="77">
        <f t="shared" si="0"/>
        <v>0</v>
      </c>
      <c r="AG9" s="77">
        <f t="shared" si="0"/>
        <v>0</v>
      </c>
      <c r="AH9" s="77">
        <f t="shared" si="0"/>
        <v>5</v>
      </c>
      <c r="AI9" s="77">
        <f t="shared" si="0"/>
        <v>0</v>
      </c>
      <c r="AJ9" s="77">
        <f t="shared" si="0"/>
        <v>0</v>
      </c>
      <c r="AK9" s="77">
        <f t="shared" si="0"/>
        <v>0</v>
      </c>
      <c r="AL9" s="77">
        <f t="shared" si="0"/>
        <v>0</v>
      </c>
      <c r="AM9" s="122">
        <f t="shared" si="0"/>
        <v>0</v>
      </c>
      <c r="AO9" s="76">
        <f>SUM(W9)</f>
        <v>6</v>
      </c>
      <c r="AP9" s="76">
        <f>SUM(N9+AH9)</f>
        <v>7</v>
      </c>
    </row>
    <row r="10" spans="1:43" ht="135.75" customHeight="1" thickBot="1" x14ac:dyDescent="0.35">
      <c r="A10" s="433">
        <v>2</v>
      </c>
      <c r="B10" s="434" t="s">
        <v>195</v>
      </c>
      <c r="C10" s="435" t="s">
        <v>121</v>
      </c>
      <c r="D10" s="881" t="s">
        <v>1590</v>
      </c>
      <c r="E10" s="79" t="s">
        <v>1331</v>
      </c>
      <c r="F10" s="80"/>
      <c r="G10" s="436">
        <v>10</v>
      </c>
      <c r="H10" s="437">
        <v>2</v>
      </c>
      <c r="I10" s="438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>
        <v>2</v>
      </c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>
        <v>2</v>
      </c>
      <c r="AI10" s="439"/>
      <c r="AJ10" s="439"/>
      <c r="AK10" s="439"/>
      <c r="AL10" s="439"/>
      <c r="AM10" s="437"/>
      <c r="AO10" s="76">
        <f>SUM(G11)</f>
        <v>10</v>
      </c>
    </row>
    <row r="11" spans="1:43" ht="36.6" thickBot="1" x14ac:dyDescent="0.4">
      <c r="A11" s="433"/>
      <c r="B11" s="409" t="s">
        <v>119</v>
      </c>
      <c r="C11" s="435"/>
      <c r="D11" s="440"/>
      <c r="E11" s="337"/>
      <c r="F11" s="80">
        <v>1</v>
      </c>
      <c r="G11" s="77">
        <f t="shared" ref="G11:AM11" si="1">SUM(G10:G10)</f>
        <v>10</v>
      </c>
      <c r="H11" s="122">
        <f t="shared" si="1"/>
        <v>2</v>
      </c>
      <c r="I11" s="79">
        <f t="shared" si="1"/>
        <v>0</v>
      </c>
      <c r="J11" s="77">
        <f t="shared" si="1"/>
        <v>0</v>
      </c>
      <c r="K11" s="77">
        <f t="shared" si="1"/>
        <v>0</v>
      </c>
      <c r="L11" s="77">
        <f t="shared" si="1"/>
        <v>0</v>
      </c>
      <c r="M11" s="77">
        <f t="shared" si="1"/>
        <v>0</v>
      </c>
      <c r="N11" s="77">
        <f t="shared" si="1"/>
        <v>0</v>
      </c>
      <c r="O11" s="77">
        <f t="shared" si="1"/>
        <v>0</v>
      </c>
      <c r="P11" s="77">
        <f t="shared" si="1"/>
        <v>0</v>
      </c>
      <c r="Q11" s="77">
        <f t="shared" si="1"/>
        <v>0</v>
      </c>
      <c r="R11" s="77">
        <f t="shared" si="1"/>
        <v>0</v>
      </c>
      <c r="S11" s="77">
        <f t="shared" si="1"/>
        <v>0</v>
      </c>
      <c r="T11" s="77">
        <f t="shared" si="1"/>
        <v>0</v>
      </c>
      <c r="U11" s="77">
        <f t="shared" si="1"/>
        <v>0</v>
      </c>
      <c r="V11" s="77">
        <f t="shared" si="1"/>
        <v>0</v>
      </c>
      <c r="W11" s="77">
        <f t="shared" si="1"/>
        <v>2</v>
      </c>
      <c r="X11" s="77">
        <f t="shared" si="1"/>
        <v>0</v>
      </c>
      <c r="Y11" s="77">
        <f t="shared" si="1"/>
        <v>0</v>
      </c>
      <c r="Z11" s="77">
        <f t="shared" si="1"/>
        <v>0</v>
      </c>
      <c r="AA11" s="77">
        <f t="shared" si="1"/>
        <v>0</v>
      </c>
      <c r="AB11" s="77">
        <f t="shared" si="1"/>
        <v>0</v>
      </c>
      <c r="AC11" s="77">
        <f t="shared" si="1"/>
        <v>0</v>
      </c>
      <c r="AD11" s="77">
        <f t="shared" si="1"/>
        <v>0</v>
      </c>
      <c r="AE11" s="77">
        <f t="shared" si="1"/>
        <v>0</v>
      </c>
      <c r="AF11" s="77">
        <f t="shared" si="1"/>
        <v>0</v>
      </c>
      <c r="AG11" s="77">
        <f t="shared" si="1"/>
        <v>0</v>
      </c>
      <c r="AH11" s="77">
        <f t="shared" si="1"/>
        <v>2</v>
      </c>
      <c r="AI11" s="77">
        <f t="shared" si="1"/>
        <v>0</v>
      </c>
      <c r="AJ11" s="77">
        <f t="shared" si="1"/>
        <v>0</v>
      </c>
      <c r="AK11" s="77">
        <f t="shared" si="1"/>
        <v>0</v>
      </c>
      <c r="AL11" s="77">
        <f t="shared" si="1"/>
        <v>0</v>
      </c>
      <c r="AM11" s="77">
        <f t="shared" si="1"/>
        <v>0</v>
      </c>
      <c r="AO11" s="76">
        <f>SUM(W11)</f>
        <v>2</v>
      </c>
      <c r="AP11" s="76">
        <f>SUM(N11+AH11)</f>
        <v>2</v>
      </c>
      <c r="AQ11" s="76" t="s">
        <v>1330</v>
      </c>
    </row>
    <row r="12" spans="1:43" ht="114" customHeight="1" x14ac:dyDescent="0.3">
      <c r="A12" s="1145">
        <v>3</v>
      </c>
      <c r="B12" s="1107" t="s">
        <v>196</v>
      </c>
      <c r="C12" s="1175" t="s">
        <v>122</v>
      </c>
      <c r="D12" s="880" t="s">
        <v>1999</v>
      </c>
      <c r="E12" s="778" t="s">
        <v>1323</v>
      </c>
      <c r="F12" s="418"/>
      <c r="G12" s="441">
        <v>6</v>
      </c>
      <c r="H12" s="442">
        <v>2</v>
      </c>
      <c r="I12" s="443"/>
      <c r="J12" s="444"/>
      <c r="K12" s="444"/>
      <c r="L12" s="444"/>
      <c r="M12" s="444"/>
      <c r="N12" s="444">
        <v>2</v>
      </c>
      <c r="O12" s="444"/>
      <c r="P12" s="444"/>
      <c r="Q12" s="444"/>
      <c r="R12" s="444"/>
      <c r="S12" s="444"/>
      <c r="T12" s="444"/>
      <c r="U12" s="444"/>
      <c r="V12" s="444"/>
      <c r="W12" s="444">
        <v>2</v>
      </c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>
        <v>2</v>
      </c>
      <c r="AI12" s="444"/>
      <c r="AJ12" s="444"/>
      <c r="AK12" s="444"/>
      <c r="AL12" s="444"/>
      <c r="AM12" s="442"/>
    </row>
    <row r="13" spans="1:43" ht="118.5" customHeight="1" thickBot="1" x14ac:dyDescent="0.35">
      <c r="A13" s="1080"/>
      <c r="B13" s="1108"/>
      <c r="C13" s="1176"/>
      <c r="D13" s="879" t="s">
        <v>1232</v>
      </c>
      <c r="E13" s="779" t="s">
        <v>1323</v>
      </c>
      <c r="F13" s="445"/>
      <c r="G13" s="429">
        <v>3</v>
      </c>
      <c r="H13" s="430">
        <v>1</v>
      </c>
      <c r="I13" s="431"/>
      <c r="J13" s="432"/>
      <c r="K13" s="432"/>
      <c r="L13" s="432"/>
      <c r="M13" s="432"/>
      <c r="N13" s="432">
        <v>1</v>
      </c>
      <c r="O13" s="432"/>
      <c r="P13" s="432"/>
      <c r="Q13" s="432"/>
      <c r="R13" s="432"/>
      <c r="S13" s="432"/>
      <c r="T13" s="432"/>
      <c r="U13" s="432"/>
      <c r="V13" s="432"/>
      <c r="W13" s="432">
        <v>1</v>
      </c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>
        <v>1</v>
      </c>
      <c r="AI13" s="432"/>
      <c r="AJ13" s="432"/>
      <c r="AK13" s="432"/>
      <c r="AL13" s="432"/>
      <c r="AM13" s="430"/>
      <c r="AO13" s="76">
        <f>SUM(G14)</f>
        <v>9</v>
      </c>
    </row>
    <row r="14" spans="1:43" ht="36.6" thickBot="1" x14ac:dyDescent="0.4">
      <c r="A14" s="433"/>
      <c r="B14" s="409" t="s">
        <v>119</v>
      </c>
      <c r="C14" s="435"/>
      <c r="D14" s="440"/>
      <c r="E14" s="337"/>
      <c r="F14" s="80">
        <v>2</v>
      </c>
      <c r="G14" s="77">
        <f t="shared" ref="G14:AM14" si="2">SUM(G12:G13)</f>
        <v>9</v>
      </c>
      <c r="H14" s="122">
        <f t="shared" si="2"/>
        <v>3</v>
      </c>
      <c r="I14" s="79">
        <f t="shared" si="2"/>
        <v>0</v>
      </c>
      <c r="J14" s="77">
        <f t="shared" si="2"/>
        <v>0</v>
      </c>
      <c r="K14" s="77">
        <f t="shared" si="2"/>
        <v>0</v>
      </c>
      <c r="L14" s="77">
        <f t="shared" si="2"/>
        <v>0</v>
      </c>
      <c r="M14" s="77">
        <f t="shared" si="2"/>
        <v>0</v>
      </c>
      <c r="N14" s="77">
        <f t="shared" si="2"/>
        <v>3</v>
      </c>
      <c r="O14" s="77">
        <f t="shared" si="2"/>
        <v>0</v>
      </c>
      <c r="P14" s="77">
        <f t="shared" si="2"/>
        <v>0</v>
      </c>
      <c r="Q14" s="77">
        <f t="shared" si="2"/>
        <v>0</v>
      </c>
      <c r="R14" s="77">
        <f t="shared" si="2"/>
        <v>0</v>
      </c>
      <c r="S14" s="77">
        <f t="shared" si="2"/>
        <v>0</v>
      </c>
      <c r="T14" s="77">
        <f t="shared" si="2"/>
        <v>0</v>
      </c>
      <c r="U14" s="77">
        <f t="shared" si="2"/>
        <v>0</v>
      </c>
      <c r="V14" s="77">
        <f t="shared" si="2"/>
        <v>0</v>
      </c>
      <c r="W14" s="77">
        <f t="shared" si="2"/>
        <v>3</v>
      </c>
      <c r="X14" s="77">
        <f t="shared" si="2"/>
        <v>0</v>
      </c>
      <c r="Y14" s="77">
        <f t="shared" si="2"/>
        <v>0</v>
      </c>
      <c r="Z14" s="77">
        <f t="shared" si="2"/>
        <v>0</v>
      </c>
      <c r="AA14" s="77">
        <f t="shared" si="2"/>
        <v>0</v>
      </c>
      <c r="AB14" s="77">
        <f t="shared" si="2"/>
        <v>0</v>
      </c>
      <c r="AC14" s="77">
        <f t="shared" si="2"/>
        <v>0</v>
      </c>
      <c r="AD14" s="77">
        <f t="shared" si="2"/>
        <v>0</v>
      </c>
      <c r="AE14" s="77">
        <f t="shared" si="2"/>
        <v>0</v>
      </c>
      <c r="AF14" s="77">
        <f t="shared" si="2"/>
        <v>0</v>
      </c>
      <c r="AG14" s="77">
        <f t="shared" si="2"/>
        <v>0</v>
      </c>
      <c r="AH14" s="77">
        <f t="shared" si="2"/>
        <v>3</v>
      </c>
      <c r="AI14" s="77">
        <f t="shared" si="2"/>
        <v>0</v>
      </c>
      <c r="AJ14" s="77">
        <f t="shared" si="2"/>
        <v>0</v>
      </c>
      <c r="AK14" s="77">
        <f t="shared" si="2"/>
        <v>0</v>
      </c>
      <c r="AL14" s="77">
        <f t="shared" si="2"/>
        <v>0</v>
      </c>
      <c r="AM14" s="77">
        <f t="shared" si="2"/>
        <v>0</v>
      </c>
      <c r="AO14" s="76">
        <f>SUM(W14)</f>
        <v>3</v>
      </c>
      <c r="AP14" s="76">
        <f>SUM(N14+AH14)</f>
        <v>6</v>
      </c>
    </row>
    <row r="15" spans="1:43" ht="132" customHeight="1" thickBot="1" x14ac:dyDescent="0.35">
      <c r="A15" s="785">
        <v>4</v>
      </c>
      <c r="B15" s="761" t="s">
        <v>197</v>
      </c>
      <c r="C15" s="793" t="s">
        <v>123</v>
      </c>
      <c r="D15" s="872" t="s">
        <v>1593</v>
      </c>
      <c r="E15" s="773" t="s">
        <v>1329</v>
      </c>
      <c r="F15" s="446"/>
      <c r="G15" s="423">
        <v>8</v>
      </c>
      <c r="H15" s="424">
        <v>2</v>
      </c>
      <c r="I15" s="425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>
        <v>2</v>
      </c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>
        <v>2</v>
      </c>
      <c r="AI15" s="426"/>
      <c r="AJ15" s="426"/>
      <c r="AK15" s="426"/>
      <c r="AL15" s="426"/>
      <c r="AM15" s="426"/>
      <c r="AN15" s="82"/>
      <c r="AO15" s="76">
        <f>SUM(G16)</f>
        <v>8</v>
      </c>
    </row>
    <row r="16" spans="1:43" ht="36.6" thickBot="1" x14ac:dyDescent="0.4">
      <c r="A16" s="433"/>
      <c r="B16" s="409" t="s">
        <v>119</v>
      </c>
      <c r="C16" s="435"/>
      <c r="D16" s="440"/>
      <c r="E16" s="337"/>
      <c r="F16" s="80">
        <v>1</v>
      </c>
      <c r="G16" s="77">
        <f t="shared" ref="G16:AM16" si="3">SUM(G15)</f>
        <v>8</v>
      </c>
      <c r="H16" s="122">
        <f t="shared" si="3"/>
        <v>2</v>
      </c>
      <c r="I16" s="79">
        <f t="shared" si="3"/>
        <v>0</v>
      </c>
      <c r="J16" s="77">
        <f t="shared" si="3"/>
        <v>0</v>
      </c>
      <c r="K16" s="77">
        <f t="shared" si="3"/>
        <v>0</v>
      </c>
      <c r="L16" s="77">
        <f t="shared" si="3"/>
        <v>0</v>
      </c>
      <c r="M16" s="77">
        <f t="shared" si="3"/>
        <v>0</v>
      </c>
      <c r="N16" s="77">
        <f t="shared" si="3"/>
        <v>0</v>
      </c>
      <c r="O16" s="77">
        <f t="shared" si="3"/>
        <v>0</v>
      </c>
      <c r="P16" s="77">
        <f t="shared" si="3"/>
        <v>0</v>
      </c>
      <c r="Q16" s="77">
        <f t="shared" si="3"/>
        <v>0</v>
      </c>
      <c r="R16" s="77">
        <f t="shared" si="3"/>
        <v>0</v>
      </c>
      <c r="S16" s="77">
        <f t="shared" si="3"/>
        <v>0</v>
      </c>
      <c r="T16" s="77">
        <f t="shared" si="3"/>
        <v>0</v>
      </c>
      <c r="U16" s="77">
        <f t="shared" si="3"/>
        <v>0</v>
      </c>
      <c r="V16" s="77">
        <f t="shared" si="3"/>
        <v>0</v>
      </c>
      <c r="W16" s="77">
        <f t="shared" si="3"/>
        <v>2</v>
      </c>
      <c r="X16" s="77">
        <f t="shared" si="3"/>
        <v>0</v>
      </c>
      <c r="Y16" s="77">
        <f t="shared" si="3"/>
        <v>0</v>
      </c>
      <c r="Z16" s="77">
        <f t="shared" si="3"/>
        <v>0</v>
      </c>
      <c r="AA16" s="77">
        <f t="shared" si="3"/>
        <v>0</v>
      </c>
      <c r="AB16" s="77">
        <f t="shared" si="3"/>
        <v>0</v>
      </c>
      <c r="AC16" s="77">
        <f t="shared" si="3"/>
        <v>0</v>
      </c>
      <c r="AD16" s="77">
        <f t="shared" si="3"/>
        <v>0</v>
      </c>
      <c r="AE16" s="77">
        <f t="shared" si="3"/>
        <v>0</v>
      </c>
      <c r="AF16" s="77">
        <f t="shared" si="3"/>
        <v>0</v>
      </c>
      <c r="AG16" s="77">
        <f t="shared" si="3"/>
        <v>0</v>
      </c>
      <c r="AH16" s="77">
        <f t="shared" si="3"/>
        <v>2</v>
      </c>
      <c r="AI16" s="77">
        <f t="shared" si="3"/>
        <v>0</v>
      </c>
      <c r="AJ16" s="77">
        <f t="shared" si="3"/>
        <v>0</v>
      </c>
      <c r="AK16" s="77">
        <f t="shared" si="3"/>
        <v>0</v>
      </c>
      <c r="AL16" s="77">
        <f t="shared" si="3"/>
        <v>0</v>
      </c>
      <c r="AM16" s="77">
        <f t="shared" si="3"/>
        <v>0</v>
      </c>
      <c r="AN16" s="82"/>
      <c r="AO16" s="76">
        <f>SUM(W16)</f>
        <v>2</v>
      </c>
      <c r="AP16" s="76">
        <f>SUM(N16+AH16)</f>
        <v>2</v>
      </c>
    </row>
    <row r="17" spans="1:42" ht="116.25" customHeight="1" x14ac:dyDescent="0.3">
      <c r="A17" s="1145">
        <v>5</v>
      </c>
      <c r="B17" s="1098" t="s">
        <v>198</v>
      </c>
      <c r="C17" s="1174" t="s">
        <v>1328</v>
      </c>
      <c r="D17" s="872" t="s">
        <v>2000</v>
      </c>
      <c r="E17" s="806" t="s">
        <v>1323</v>
      </c>
      <c r="F17" s="447"/>
      <c r="G17" s="448">
        <v>6</v>
      </c>
      <c r="H17" s="449">
        <v>2</v>
      </c>
      <c r="I17" s="450"/>
      <c r="J17" s="451"/>
      <c r="K17" s="451"/>
      <c r="L17" s="451"/>
      <c r="M17" s="451"/>
      <c r="N17" s="451">
        <v>1</v>
      </c>
      <c r="O17" s="451"/>
      <c r="P17" s="451"/>
      <c r="Q17" s="451"/>
      <c r="R17" s="451"/>
      <c r="S17" s="451"/>
      <c r="T17" s="451"/>
      <c r="U17" s="451"/>
      <c r="V17" s="451"/>
      <c r="W17" s="451">
        <v>2</v>
      </c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>
        <v>2</v>
      </c>
      <c r="AI17" s="451"/>
      <c r="AJ17" s="451"/>
      <c r="AK17" s="451"/>
      <c r="AL17" s="451"/>
      <c r="AM17" s="451"/>
    </row>
    <row r="18" spans="1:42" ht="111.75" customHeight="1" x14ac:dyDescent="0.3">
      <c r="A18" s="1072"/>
      <c r="B18" s="1098"/>
      <c r="C18" s="1174"/>
      <c r="D18" s="872" t="s">
        <v>1231</v>
      </c>
      <c r="E18" s="771" t="s">
        <v>1323</v>
      </c>
      <c r="F18" s="770"/>
      <c r="G18" s="448">
        <v>5</v>
      </c>
      <c r="H18" s="449">
        <v>2</v>
      </c>
      <c r="I18" s="450"/>
      <c r="J18" s="451"/>
      <c r="K18" s="451"/>
      <c r="L18" s="451"/>
      <c r="M18" s="451"/>
      <c r="N18" s="451">
        <v>1</v>
      </c>
      <c r="O18" s="451"/>
      <c r="P18" s="451"/>
      <c r="Q18" s="451"/>
      <c r="R18" s="451"/>
      <c r="S18" s="451"/>
      <c r="T18" s="451"/>
      <c r="U18" s="451"/>
      <c r="V18" s="451"/>
      <c r="W18" s="451">
        <v>2</v>
      </c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>
        <v>2</v>
      </c>
      <c r="AI18" s="451"/>
      <c r="AJ18" s="451"/>
      <c r="AK18" s="451"/>
      <c r="AL18" s="451"/>
      <c r="AM18" s="451"/>
    </row>
    <row r="19" spans="1:42" ht="107.25" customHeight="1" thickBot="1" x14ac:dyDescent="0.35">
      <c r="A19" s="1080"/>
      <c r="B19" s="1098"/>
      <c r="C19" s="1174"/>
      <c r="D19" s="872" t="s">
        <v>1230</v>
      </c>
      <c r="E19" s="814" t="s">
        <v>1323</v>
      </c>
      <c r="F19" s="190"/>
      <c r="G19" s="448">
        <v>3</v>
      </c>
      <c r="H19" s="449">
        <v>1</v>
      </c>
      <c r="I19" s="450"/>
      <c r="J19" s="451"/>
      <c r="K19" s="451"/>
      <c r="L19" s="451"/>
      <c r="M19" s="451"/>
      <c r="N19" s="451">
        <v>1</v>
      </c>
      <c r="O19" s="451"/>
      <c r="P19" s="451"/>
      <c r="Q19" s="451"/>
      <c r="R19" s="451"/>
      <c r="S19" s="451"/>
      <c r="T19" s="451"/>
      <c r="U19" s="451"/>
      <c r="V19" s="451"/>
      <c r="W19" s="451">
        <v>1</v>
      </c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>
        <v>1</v>
      </c>
      <c r="AI19" s="451"/>
      <c r="AJ19" s="451"/>
      <c r="AK19" s="451"/>
      <c r="AL19" s="451"/>
      <c r="AM19" s="451"/>
      <c r="AO19" s="76">
        <f>SUM(G20)</f>
        <v>14</v>
      </c>
    </row>
    <row r="20" spans="1:42" ht="36.6" thickBot="1" x14ac:dyDescent="0.4">
      <c r="A20" s="433"/>
      <c r="B20" s="409" t="s">
        <v>119</v>
      </c>
      <c r="C20" s="435"/>
      <c r="D20" s="440"/>
      <c r="E20" s="337"/>
      <c r="F20" s="80">
        <v>3</v>
      </c>
      <c r="G20" s="77">
        <f t="shared" ref="G20:AM20" si="4">SUM(G17:G19)</f>
        <v>14</v>
      </c>
      <c r="H20" s="338">
        <f t="shared" si="4"/>
        <v>5</v>
      </c>
      <c r="I20" s="79">
        <f t="shared" si="4"/>
        <v>0</v>
      </c>
      <c r="J20" s="337">
        <f t="shared" si="4"/>
        <v>0</v>
      </c>
      <c r="K20" s="337">
        <f t="shared" si="4"/>
        <v>0</v>
      </c>
      <c r="L20" s="337">
        <f t="shared" si="4"/>
        <v>0</v>
      </c>
      <c r="M20" s="337">
        <f t="shared" si="4"/>
        <v>0</v>
      </c>
      <c r="N20" s="337">
        <f t="shared" si="4"/>
        <v>3</v>
      </c>
      <c r="O20" s="337">
        <f t="shared" si="4"/>
        <v>0</v>
      </c>
      <c r="P20" s="337">
        <f t="shared" si="4"/>
        <v>0</v>
      </c>
      <c r="Q20" s="337">
        <f t="shared" si="4"/>
        <v>0</v>
      </c>
      <c r="R20" s="337">
        <f t="shared" si="4"/>
        <v>0</v>
      </c>
      <c r="S20" s="337">
        <f t="shared" si="4"/>
        <v>0</v>
      </c>
      <c r="T20" s="337">
        <f t="shared" si="4"/>
        <v>0</v>
      </c>
      <c r="U20" s="337">
        <f t="shared" si="4"/>
        <v>0</v>
      </c>
      <c r="V20" s="337">
        <f t="shared" si="4"/>
        <v>0</v>
      </c>
      <c r="W20" s="337">
        <f t="shared" si="4"/>
        <v>5</v>
      </c>
      <c r="X20" s="337">
        <f t="shared" si="4"/>
        <v>0</v>
      </c>
      <c r="Y20" s="337">
        <f t="shared" si="4"/>
        <v>0</v>
      </c>
      <c r="Z20" s="337">
        <f t="shared" si="4"/>
        <v>0</v>
      </c>
      <c r="AA20" s="337">
        <f t="shared" si="4"/>
        <v>0</v>
      </c>
      <c r="AB20" s="337">
        <f t="shared" si="4"/>
        <v>0</v>
      </c>
      <c r="AC20" s="337">
        <f t="shared" si="4"/>
        <v>0</v>
      </c>
      <c r="AD20" s="337">
        <f t="shared" si="4"/>
        <v>0</v>
      </c>
      <c r="AE20" s="337">
        <f t="shared" si="4"/>
        <v>0</v>
      </c>
      <c r="AF20" s="337">
        <f t="shared" si="4"/>
        <v>0</v>
      </c>
      <c r="AG20" s="337">
        <f t="shared" si="4"/>
        <v>0</v>
      </c>
      <c r="AH20" s="337">
        <f t="shared" si="4"/>
        <v>5</v>
      </c>
      <c r="AI20" s="337">
        <f t="shared" si="4"/>
        <v>0</v>
      </c>
      <c r="AJ20" s="337">
        <f t="shared" si="4"/>
        <v>0</v>
      </c>
      <c r="AK20" s="337">
        <f t="shared" si="4"/>
        <v>0</v>
      </c>
      <c r="AL20" s="337">
        <f t="shared" si="4"/>
        <v>0</v>
      </c>
      <c r="AM20" s="338">
        <f t="shared" si="4"/>
        <v>0</v>
      </c>
      <c r="AO20" s="76">
        <f>SUM(W20)</f>
        <v>5</v>
      </c>
      <c r="AP20" s="76">
        <f>SUM(N20+AH20)</f>
        <v>8</v>
      </c>
    </row>
    <row r="21" spans="1:42" ht="142.5" customHeight="1" x14ac:dyDescent="0.3">
      <c r="A21" s="784">
        <v>6</v>
      </c>
      <c r="B21" s="1107" t="s">
        <v>199</v>
      </c>
      <c r="C21" s="1107" t="s">
        <v>125</v>
      </c>
      <c r="D21" s="880" t="s">
        <v>1229</v>
      </c>
      <c r="E21" s="378" t="s">
        <v>1323</v>
      </c>
      <c r="F21" s="452"/>
      <c r="G21" s="441">
        <v>5</v>
      </c>
      <c r="H21" s="442">
        <v>2</v>
      </c>
      <c r="I21" s="443"/>
      <c r="J21" s="444"/>
      <c r="K21" s="444"/>
      <c r="L21" s="444"/>
      <c r="M21" s="444"/>
      <c r="N21" s="444">
        <v>1</v>
      </c>
      <c r="O21" s="444"/>
      <c r="P21" s="444"/>
      <c r="Q21" s="444"/>
      <c r="R21" s="444"/>
      <c r="S21" s="444"/>
      <c r="T21" s="444"/>
      <c r="U21" s="444"/>
      <c r="V21" s="444"/>
      <c r="W21" s="444">
        <v>2</v>
      </c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>
        <v>2</v>
      </c>
      <c r="AI21" s="444"/>
      <c r="AJ21" s="444"/>
      <c r="AK21" s="444"/>
      <c r="AL21" s="444"/>
      <c r="AM21" s="442"/>
    </row>
    <row r="22" spans="1:42" ht="142.5" customHeight="1" x14ac:dyDescent="0.3">
      <c r="A22" s="787"/>
      <c r="B22" s="1098"/>
      <c r="C22" s="1098"/>
      <c r="D22" s="872" t="s">
        <v>2001</v>
      </c>
      <c r="E22" s="771" t="s">
        <v>1323</v>
      </c>
      <c r="F22" s="770"/>
      <c r="G22" s="448">
        <v>2</v>
      </c>
      <c r="H22" s="449">
        <v>1</v>
      </c>
      <c r="I22" s="450"/>
      <c r="J22" s="451"/>
      <c r="K22" s="451"/>
      <c r="L22" s="451"/>
      <c r="M22" s="451"/>
      <c r="N22" s="451">
        <v>1</v>
      </c>
      <c r="O22" s="451"/>
      <c r="P22" s="451"/>
      <c r="Q22" s="451"/>
      <c r="R22" s="451"/>
      <c r="S22" s="451"/>
      <c r="T22" s="451"/>
      <c r="U22" s="451"/>
      <c r="V22" s="451"/>
      <c r="W22" s="451">
        <v>1</v>
      </c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>
        <v>1</v>
      </c>
      <c r="AI22" s="451"/>
      <c r="AJ22" s="451"/>
      <c r="AK22" s="451"/>
      <c r="AL22" s="451"/>
      <c r="AM22" s="449"/>
    </row>
    <row r="23" spans="1:42" ht="142.5" customHeight="1" x14ac:dyDescent="0.3">
      <c r="A23" s="788"/>
      <c r="B23" s="1098"/>
      <c r="C23" s="1098"/>
      <c r="D23" s="872" t="s">
        <v>1228</v>
      </c>
      <c r="E23" s="814" t="s">
        <v>1323</v>
      </c>
      <c r="F23" s="190"/>
      <c r="G23" s="448">
        <v>2</v>
      </c>
      <c r="H23" s="449">
        <v>1</v>
      </c>
      <c r="I23" s="450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>
        <v>1</v>
      </c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>
        <v>1</v>
      </c>
      <c r="AI23" s="451"/>
      <c r="AJ23" s="451"/>
      <c r="AK23" s="451"/>
      <c r="AL23" s="451"/>
      <c r="AM23" s="449"/>
    </row>
    <row r="24" spans="1:42" ht="142.5" customHeight="1" thickBot="1" x14ac:dyDescent="0.35">
      <c r="A24" s="789"/>
      <c r="B24" s="1108"/>
      <c r="C24" s="1108"/>
      <c r="D24" s="879" t="s">
        <v>1227</v>
      </c>
      <c r="E24" s="810" t="s">
        <v>1323</v>
      </c>
      <c r="F24" s="445"/>
      <c r="G24" s="429">
        <v>4</v>
      </c>
      <c r="H24" s="430">
        <v>1</v>
      </c>
      <c r="I24" s="431"/>
      <c r="J24" s="432"/>
      <c r="K24" s="432"/>
      <c r="L24" s="432"/>
      <c r="M24" s="432"/>
      <c r="N24" s="432">
        <v>1</v>
      </c>
      <c r="O24" s="432"/>
      <c r="P24" s="432"/>
      <c r="Q24" s="432"/>
      <c r="R24" s="432"/>
      <c r="S24" s="432"/>
      <c r="T24" s="432"/>
      <c r="U24" s="432"/>
      <c r="V24" s="432"/>
      <c r="W24" s="432">
        <v>1</v>
      </c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>
        <v>1</v>
      </c>
      <c r="AI24" s="432"/>
      <c r="AJ24" s="432"/>
      <c r="AK24" s="432"/>
      <c r="AL24" s="432"/>
      <c r="AM24" s="430"/>
      <c r="AO24" s="76">
        <f>SUM(G25)</f>
        <v>13</v>
      </c>
    </row>
    <row r="25" spans="1:42" ht="36.6" thickBot="1" x14ac:dyDescent="0.4">
      <c r="A25" s="433"/>
      <c r="B25" s="409" t="s">
        <v>119</v>
      </c>
      <c r="C25" s="435"/>
      <c r="D25" s="440"/>
      <c r="E25" s="337"/>
      <c r="F25" s="80">
        <v>4</v>
      </c>
      <c r="G25" s="77">
        <f t="shared" ref="G25:AM25" si="5">SUM(G21:G24)</f>
        <v>13</v>
      </c>
      <c r="H25" s="122">
        <f t="shared" si="5"/>
        <v>5</v>
      </c>
      <c r="I25" s="79">
        <f t="shared" si="5"/>
        <v>0</v>
      </c>
      <c r="J25" s="77">
        <f t="shared" si="5"/>
        <v>0</v>
      </c>
      <c r="K25" s="77">
        <f t="shared" si="5"/>
        <v>0</v>
      </c>
      <c r="L25" s="77">
        <f t="shared" si="5"/>
        <v>0</v>
      </c>
      <c r="M25" s="77">
        <f t="shared" si="5"/>
        <v>0</v>
      </c>
      <c r="N25" s="77">
        <f t="shared" si="5"/>
        <v>3</v>
      </c>
      <c r="O25" s="77">
        <f t="shared" si="5"/>
        <v>0</v>
      </c>
      <c r="P25" s="77">
        <f t="shared" si="5"/>
        <v>0</v>
      </c>
      <c r="Q25" s="77">
        <f t="shared" si="5"/>
        <v>0</v>
      </c>
      <c r="R25" s="77">
        <f t="shared" si="5"/>
        <v>0</v>
      </c>
      <c r="S25" s="77">
        <f t="shared" si="5"/>
        <v>0</v>
      </c>
      <c r="T25" s="77">
        <f t="shared" si="5"/>
        <v>0</v>
      </c>
      <c r="U25" s="77">
        <f t="shared" si="5"/>
        <v>0</v>
      </c>
      <c r="V25" s="77">
        <f t="shared" si="5"/>
        <v>0</v>
      </c>
      <c r="W25" s="77">
        <f t="shared" si="5"/>
        <v>5</v>
      </c>
      <c r="X25" s="77">
        <f t="shared" si="5"/>
        <v>0</v>
      </c>
      <c r="Y25" s="77">
        <f t="shared" si="5"/>
        <v>0</v>
      </c>
      <c r="Z25" s="77">
        <f t="shared" si="5"/>
        <v>0</v>
      </c>
      <c r="AA25" s="77">
        <f t="shared" si="5"/>
        <v>0</v>
      </c>
      <c r="AB25" s="77">
        <f t="shared" si="5"/>
        <v>0</v>
      </c>
      <c r="AC25" s="77">
        <f t="shared" si="5"/>
        <v>0</v>
      </c>
      <c r="AD25" s="77">
        <f t="shared" si="5"/>
        <v>0</v>
      </c>
      <c r="AE25" s="77">
        <f t="shared" si="5"/>
        <v>0</v>
      </c>
      <c r="AF25" s="77">
        <f t="shared" si="5"/>
        <v>0</v>
      </c>
      <c r="AG25" s="77">
        <f t="shared" si="5"/>
        <v>0</v>
      </c>
      <c r="AH25" s="77">
        <f t="shared" si="5"/>
        <v>5</v>
      </c>
      <c r="AI25" s="77">
        <f t="shared" si="5"/>
        <v>0</v>
      </c>
      <c r="AJ25" s="77">
        <f t="shared" si="5"/>
        <v>0</v>
      </c>
      <c r="AK25" s="77">
        <f t="shared" si="5"/>
        <v>0</v>
      </c>
      <c r="AL25" s="77">
        <f t="shared" si="5"/>
        <v>0</v>
      </c>
      <c r="AM25" s="77">
        <f t="shared" si="5"/>
        <v>0</v>
      </c>
      <c r="AO25" s="76">
        <f>SUM(W25)</f>
        <v>5</v>
      </c>
      <c r="AP25" s="76">
        <f>SUM(N25+AH25)</f>
        <v>8</v>
      </c>
    </row>
    <row r="26" spans="1:42" ht="117" customHeight="1" thickBot="1" x14ac:dyDescent="0.35">
      <c r="A26" s="785">
        <v>7</v>
      </c>
      <c r="B26" s="761" t="s">
        <v>200</v>
      </c>
      <c r="C26" s="793" t="s">
        <v>1793</v>
      </c>
      <c r="D26" s="872" t="s">
        <v>1402</v>
      </c>
      <c r="E26" s="372" t="s">
        <v>1327</v>
      </c>
      <c r="F26" s="446"/>
      <c r="G26" s="448">
        <v>5</v>
      </c>
      <c r="H26" s="449">
        <v>2</v>
      </c>
      <c r="I26" s="450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>
        <v>2</v>
      </c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>
        <v>2</v>
      </c>
      <c r="AI26" s="451"/>
      <c r="AJ26" s="451"/>
      <c r="AK26" s="451"/>
      <c r="AL26" s="451"/>
      <c r="AM26" s="451"/>
      <c r="AO26" s="76">
        <f>SUM(G27)</f>
        <v>5</v>
      </c>
    </row>
    <row r="27" spans="1:42" ht="36.6" thickBot="1" x14ac:dyDescent="0.4">
      <c r="A27" s="433"/>
      <c r="B27" s="409" t="s">
        <v>119</v>
      </c>
      <c r="C27" s="435"/>
      <c r="D27" s="434"/>
      <c r="E27" s="337"/>
      <c r="F27" s="80">
        <v>1</v>
      </c>
      <c r="G27" s="77">
        <f t="shared" ref="G27:AM27" si="6">SUM(G26)</f>
        <v>5</v>
      </c>
      <c r="H27" s="338">
        <f t="shared" si="6"/>
        <v>2</v>
      </c>
      <c r="I27" s="79">
        <f t="shared" si="6"/>
        <v>0</v>
      </c>
      <c r="J27" s="337">
        <f t="shared" si="6"/>
        <v>0</v>
      </c>
      <c r="K27" s="337">
        <f t="shared" si="6"/>
        <v>0</v>
      </c>
      <c r="L27" s="337">
        <f t="shared" si="6"/>
        <v>0</v>
      </c>
      <c r="M27" s="337">
        <f t="shared" si="6"/>
        <v>0</v>
      </c>
      <c r="N27" s="337">
        <f t="shared" si="6"/>
        <v>0</v>
      </c>
      <c r="O27" s="337">
        <f t="shared" si="6"/>
        <v>0</v>
      </c>
      <c r="P27" s="337">
        <f t="shared" si="6"/>
        <v>0</v>
      </c>
      <c r="Q27" s="337">
        <f t="shared" si="6"/>
        <v>0</v>
      </c>
      <c r="R27" s="337">
        <f t="shared" si="6"/>
        <v>0</v>
      </c>
      <c r="S27" s="337">
        <f t="shared" si="6"/>
        <v>0</v>
      </c>
      <c r="T27" s="337">
        <f t="shared" si="6"/>
        <v>0</v>
      </c>
      <c r="U27" s="337">
        <f t="shared" si="6"/>
        <v>0</v>
      </c>
      <c r="V27" s="337">
        <f t="shared" si="6"/>
        <v>0</v>
      </c>
      <c r="W27" s="337">
        <f t="shared" si="6"/>
        <v>2</v>
      </c>
      <c r="X27" s="337">
        <f t="shared" si="6"/>
        <v>0</v>
      </c>
      <c r="Y27" s="337">
        <f t="shared" si="6"/>
        <v>0</v>
      </c>
      <c r="Z27" s="337">
        <f t="shared" si="6"/>
        <v>0</v>
      </c>
      <c r="AA27" s="337">
        <f t="shared" si="6"/>
        <v>0</v>
      </c>
      <c r="AB27" s="337">
        <f t="shared" si="6"/>
        <v>0</v>
      </c>
      <c r="AC27" s="337">
        <f t="shared" si="6"/>
        <v>0</v>
      </c>
      <c r="AD27" s="337">
        <f t="shared" si="6"/>
        <v>0</v>
      </c>
      <c r="AE27" s="337">
        <f t="shared" si="6"/>
        <v>0</v>
      </c>
      <c r="AF27" s="337">
        <f t="shared" si="6"/>
        <v>0</v>
      </c>
      <c r="AG27" s="337">
        <f t="shared" si="6"/>
        <v>0</v>
      </c>
      <c r="AH27" s="337">
        <f t="shared" si="6"/>
        <v>2</v>
      </c>
      <c r="AI27" s="337">
        <f t="shared" si="6"/>
        <v>0</v>
      </c>
      <c r="AJ27" s="337">
        <f t="shared" si="6"/>
        <v>0</v>
      </c>
      <c r="AK27" s="337">
        <f t="shared" si="6"/>
        <v>0</v>
      </c>
      <c r="AL27" s="337">
        <f t="shared" si="6"/>
        <v>0</v>
      </c>
      <c r="AM27" s="338">
        <f t="shared" si="6"/>
        <v>0</v>
      </c>
      <c r="AO27" s="76">
        <f>SUM(W27)</f>
        <v>2</v>
      </c>
      <c r="AP27" s="76">
        <f>SUM(N27+AH27)</f>
        <v>2</v>
      </c>
    </row>
    <row r="28" spans="1:42" ht="104.25" customHeight="1" x14ac:dyDescent="0.3">
      <c r="A28" s="1145">
        <v>8</v>
      </c>
      <c r="B28" s="1098" t="s">
        <v>201</v>
      </c>
      <c r="C28" s="1172" t="s">
        <v>126</v>
      </c>
      <c r="D28" s="872" t="s">
        <v>1226</v>
      </c>
      <c r="E28" s="809" t="s">
        <v>1323</v>
      </c>
      <c r="F28" s="447"/>
      <c r="G28" s="448">
        <v>6</v>
      </c>
      <c r="H28" s="449">
        <v>2</v>
      </c>
      <c r="I28" s="450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>
        <v>2</v>
      </c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>
        <v>2</v>
      </c>
      <c r="AI28" s="451"/>
      <c r="AJ28" s="451"/>
      <c r="AK28" s="451"/>
      <c r="AL28" s="451"/>
      <c r="AM28" s="451"/>
    </row>
    <row r="29" spans="1:42" ht="103.5" customHeight="1" thickBot="1" x14ac:dyDescent="0.35">
      <c r="A29" s="1072"/>
      <c r="B29" s="1098"/>
      <c r="C29" s="1173"/>
      <c r="D29" s="872" t="s">
        <v>2891</v>
      </c>
      <c r="E29" s="808" t="s">
        <v>1323</v>
      </c>
      <c r="F29" s="190"/>
      <c r="G29" s="448">
        <v>3</v>
      </c>
      <c r="H29" s="449">
        <v>1</v>
      </c>
      <c r="I29" s="450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>
        <v>1</v>
      </c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>
        <v>1</v>
      </c>
      <c r="AI29" s="451"/>
      <c r="AJ29" s="451"/>
      <c r="AK29" s="451"/>
      <c r="AL29" s="451"/>
      <c r="AM29" s="451"/>
      <c r="AO29" s="76">
        <f>SUM(G30)</f>
        <v>9</v>
      </c>
    </row>
    <row r="30" spans="1:42" ht="36" x14ac:dyDescent="0.35">
      <c r="A30" s="784"/>
      <c r="B30" s="453" t="s">
        <v>119</v>
      </c>
      <c r="C30" s="878"/>
      <c r="D30" s="772"/>
      <c r="E30" s="772"/>
      <c r="F30" s="452">
        <v>2</v>
      </c>
      <c r="G30" s="774">
        <f t="shared" ref="G30:AM30" si="7">SUM(G28:G29)</f>
        <v>9</v>
      </c>
      <c r="H30" s="377">
        <f t="shared" si="7"/>
        <v>3</v>
      </c>
      <c r="I30" s="378">
        <f t="shared" si="7"/>
        <v>0</v>
      </c>
      <c r="J30" s="772">
        <f t="shared" si="7"/>
        <v>0</v>
      </c>
      <c r="K30" s="772">
        <f t="shared" si="7"/>
        <v>0</v>
      </c>
      <c r="L30" s="772">
        <f t="shared" si="7"/>
        <v>0</v>
      </c>
      <c r="M30" s="772">
        <f t="shared" si="7"/>
        <v>0</v>
      </c>
      <c r="N30" s="772">
        <f t="shared" si="7"/>
        <v>0</v>
      </c>
      <c r="O30" s="772">
        <f t="shared" si="7"/>
        <v>0</v>
      </c>
      <c r="P30" s="772">
        <f t="shared" si="7"/>
        <v>0</v>
      </c>
      <c r="Q30" s="772">
        <f t="shared" si="7"/>
        <v>0</v>
      </c>
      <c r="R30" s="772">
        <f t="shared" si="7"/>
        <v>0</v>
      </c>
      <c r="S30" s="772">
        <f t="shared" si="7"/>
        <v>0</v>
      </c>
      <c r="T30" s="772">
        <f t="shared" si="7"/>
        <v>0</v>
      </c>
      <c r="U30" s="772">
        <f t="shared" si="7"/>
        <v>0</v>
      </c>
      <c r="V30" s="772">
        <f t="shared" si="7"/>
        <v>0</v>
      </c>
      <c r="W30" s="772">
        <f t="shared" si="7"/>
        <v>3</v>
      </c>
      <c r="X30" s="772">
        <f t="shared" si="7"/>
        <v>0</v>
      </c>
      <c r="Y30" s="772">
        <f t="shared" si="7"/>
        <v>0</v>
      </c>
      <c r="Z30" s="772">
        <f t="shared" si="7"/>
        <v>0</v>
      </c>
      <c r="AA30" s="772">
        <f t="shared" si="7"/>
        <v>0</v>
      </c>
      <c r="AB30" s="772">
        <f t="shared" si="7"/>
        <v>0</v>
      </c>
      <c r="AC30" s="772">
        <f t="shared" si="7"/>
        <v>0</v>
      </c>
      <c r="AD30" s="772">
        <f t="shared" si="7"/>
        <v>0</v>
      </c>
      <c r="AE30" s="772">
        <f t="shared" si="7"/>
        <v>0</v>
      </c>
      <c r="AF30" s="772">
        <f t="shared" si="7"/>
        <v>0</v>
      </c>
      <c r="AG30" s="772">
        <f t="shared" si="7"/>
        <v>0</v>
      </c>
      <c r="AH30" s="772">
        <f t="shared" si="7"/>
        <v>3</v>
      </c>
      <c r="AI30" s="772">
        <f t="shared" si="7"/>
        <v>0</v>
      </c>
      <c r="AJ30" s="772">
        <f t="shared" si="7"/>
        <v>0</v>
      </c>
      <c r="AK30" s="772">
        <f t="shared" si="7"/>
        <v>0</v>
      </c>
      <c r="AL30" s="772">
        <f t="shared" si="7"/>
        <v>0</v>
      </c>
      <c r="AM30" s="377">
        <f t="shared" si="7"/>
        <v>0</v>
      </c>
      <c r="AO30" s="76">
        <f>SUM(W30)</f>
        <v>3</v>
      </c>
      <c r="AP30" s="76">
        <f>SUM(N30+AH30)</f>
        <v>3</v>
      </c>
    </row>
    <row r="31" spans="1:42" ht="125.25" customHeight="1" x14ac:dyDescent="0.3">
      <c r="A31" s="764">
        <v>9</v>
      </c>
      <c r="B31" s="1101" t="s">
        <v>202</v>
      </c>
      <c r="C31" s="1101" t="s">
        <v>127</v>
      </c>
      <c r="D31" s="872" t="s">
        <v>2890</v>
      </c>
      <c r="E31" s="739" t="s">
        <v>1326</v>
      </c>
      <c r="F31" s="770"/>
      <c r="G31" s="423">
        <v>10</v>
      </c>
      <c r="H31" s="424">
        <v>2</v>
      </c>
      <c r="I31" s="425"/>
      <c r="J31" s="426"/>
      <c r="K31" s="426"/>
      <c r="L31" s="426"/>
      <c r="M31" s="426"/>
      <c r="N31" s="426">
        <v>5</v>
      </c>
      <c r="O31" s="426"/>
      <c r="P31" s="426"/>
      <c r="Q31" s="426"/>
      <c r="R31" s="426"/>
      <c r="S31" s="426"/>
      <c r="T31" s="426"/>
      <c r="U31" s="426"/>
      <c r="V31" s="426"/>
      <c r="W31" s="426">
        <v>2</v>
      </c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>
        <v>2</v>
      </c>
      <c r="AI31" s="426"/>
      <c r="AJ31" s="426"/>
      <c r="AK31" s="426"/>
      <c r="AL31" s="426"/>
      <c r="AM31" s="426"/>
    </row>
    <row r="32" spans="1:42" ht="141.75" customHeight="1" x14ac:dyDescent="0.3">
      <c r="A32" s="764"/>
      <c r="B32" s="1098"/>
      <c r="C32" s="1098"/>
      <c r="D32" s="872" t="s">
        <v>1595</v>
      </c>
      <c r="E32" s="739" t="s">
        <v>1324</v>
      </c>
      <c r="F32" s="770"/>
      <c r="G32" s="423">
        <v>4</v>
      </c>
      <c r="H32" s="424">
        <v>1</v>
      </c>
      <c r="I32" s="425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>
        <v>1</v>
      </c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>
        <v>1</v>
      </c>
      <c r="AI32" s="426"/>
      <c r="AJ32" s="426"/>
      <c r="AK32" s="426"/>
      <c r="AL32" s="426"/>
      <c r="AM32" s="426"/>
    </row>
    <row r="33" spans="1:42" ht="150" customHeight="1" x14ac:dyDescent="0.3">
      <c r="A33" s="764"/>
      <c r="B33" s="1098"/>
      <c r="C33" s="1098"/>
      <c r="D33" s="872" t="s">
        <v>1596</v>
      </c>
      <c r="E33" s="739" t="s">
        <v>1324</v>
      </c>
      <c r="F33" s="770"/>
      <c r="G33" s="423">
        <v>9</v>
      </c>
      <c r="H33" s="424">
        <v>2</v>
      </c>
      <c r="I33" s="425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>
        <v>2</v>
      </c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>
        <v>2</v>
      </c>
      <c r="AI33" s="426"/>
      <c r="AJ33" s="426"/>
      <c r="AK33" s="426"/>
      <c r="AL33" s="426"/>
      <c r="AM33" s="426"/>
    </row>
    <row r="34" spans="1:42" ht="109.2" x14ac:dyDescent="0.3">
      <c r="A34" s="764"/>
      <c r="B34" s="1098"/>
      <c r="C34" s="1098"/>
      <c r="D34" s="872" t="s">
        <v>1597</v>
      </c>
      <c r="E34" s="739" t="s">
        <v>1324</v>
      </c>
      <c r="F34" s="770"/>
      <c r="G34" s="423">
        <v>9</v>
      </c>
      <c r="H34" s="424">
        <v>2</v>
      </c>
      <c r="I34" s="425"/>
      <c r="J34" s="426"/>
      <c r="K34" s="426"/>
      <c r="L34" s="426"/>
      <c r="M34" s="426"/>
      <c r="N34" s="426">
        <v>1</v>
      </c>
      <c r="O34" s="426"/>
      <c r="P34" s="426"/>
      <c r="Q34" s="426"/>
      <c r="R34" s="426"/>
      <c r="S34" s="426"/>
      <c r="T34" s="426"/>
      <c r="U34" s="426"/>
      <c r="V34" s="426"/>
      <c r="W34" s="426">
        <v>2</v>
      </c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>
        <v>2</v>
      </c>
      <c r="AI34" s="426"/>
      <c r="AJ34" s="426"/>
      <c r="AK34" s="426"/>
      <c r="AL34" s="426"/>
      <c r="AM34" s="426"/>
    </row>
    <row r="35" spans="1:42" ht="142.5" customHeight="1" x14ac:dyDescent="0.3">
      <c r="A35" s="764"/>
      <c r="B35" s="1098"/>
      <c r="C35" s="1098"/>
      <c r="D35" s="872" t="s">
        <v>1594</v>
      </c>
      <c r="E35" s="739" t="s">
        <v>1324</v>
      </c>
      <c r="F35" s="770"/>
      <c r="G35" s="423">
        <v>9</v>
      </c>
      <c r="H35" s="424">
        <v>2</v>
      </c>
      <c r="I35" s="425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>
        <v>2</v>
      </c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>
        <v>2</v>
      </c>
      <c r="AI35" s="426"/>
      <c r="AJ35" s="426"/>
      <c r="AK35" s="426"/>
      <c r="AL35" s="426"/>
      <c r="AM35" s="426"/>
    </row>
    <row r="36" spans="1:42" ht="125.25" customHeight="1" x14ac:dyDescent="0.3">
      <c r="A36" s="764"/>
      <c r="B36" s="1098"/>
      <c r="C36" s="1098"/>
      <c r="D36" s="872" t="s">
        <v>2889</v>
      </c>
      <c r="E36" s="739" t="s">
        <v>1323</v>
      </c>
      <c r="F36" s="770"/>
      <c r="G36" s="448">
        <v>3</v>
      </c>
      <c r="H36" s="449">
        <v>1</v>
      </c>
      <c r="I36" s="450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>
        <v>1</v>
      </c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>
        <v>1</v>
      </c>
      <c r="AI36" s="451"/>
      <c r="AJ36" s="451"/>
      <c r="AK36" s="451"/>
      <c r="AL36" s="451"/>
      <c r="AM36" s="451"/>
    </row>
    <row r="37" spans="1:42" ht="112.5" customHeight="1" x14ac:dyDescent="0.3">
      <c r="A37" s="764"/>
      <c r="B37" s="1098"/>
      <c r="C37" s="1098"/>
      <c r="D37" s="872" t="s">
        <v>2888</v>
      </c>
      <c r="E37" s="739" t="s">
        <v>1323</v>
      </c>
      <c r="F37" s="770"/>
      <c r="G37" s="448">
        <v>2</v>
      </c>
      <c r="H37" s="449">
        <v>1</v>
      </c>
      <c r="I37" s="450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>
        <v>1</v>
      </c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>
        <v>1</v>
      </c>
      <c r="AI37" s="451"/>
      <c r="AJ37" s="451"/>
      <c r="AK37" s="451"/>
      <c r="AL37" s="451"/>
      <c r="AM37" s="451"/>
    </row>
    <row r="38" spans="1:42" ht="127.5" customHeight="1" x14ac:dyDescent="0.3">
      <c r="A38" s="764"/>
      <c r="B38" s="1098"/>
      <c r="C38" s="1098"/>
      <c r="D38" s="872" t="s">
        <v>2887</v>
      </c>
      <c r="E38" s="739" t="s">
        <v>1323</v>
      </c>
      <c r="F38" s="770"/>
      <c r="G38" s="448">
        <v>4</v>
      </c>
      <c r="H38" s="449">
        <v>2</v>
      </c>
      <c r="I38" s="450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>
        <v>2</v>
      </c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>
        <v>2</v>
      </c>
      <c r="AI38" s="451"/>
      <c r="AJ38" s="451"/>
      <c r="AK38" s="451"/>
      <c r="AL38" s="451"/>
      <c r="AM38" s="451"/>
    </row>
    <row r="39" spans="1:42" ht="120.75" customHeight="1" thickBot="1" x14ac:dyDescent="0.35">
      <c r="A39" s="765"/>
      <c r="B39" s="1108"/>
      <c r="C39" s="1108"/>
      <c r="D39" s="872" t="s">
        <v>2886</v>
      </c>
      <c r="E39" s="808" t="s">
        <v>1323</v>
      </c>
      <c r="F39" s="190"/>
      <c r="G39" s="448">
        <v>5</v>
      </c>
      <c r="H39" s="449">
        <v>1</v>
      </c>
      <c r="I39" s="450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>
        <v>1</v>
      </c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>
        <v>1</v>
      </c>
      <c r="AI39" s="451"/>
      <c r="AJ39" s="451"/>
      <c r="AK39" s="451"/>
      <c r="AL39" s="451"/>
      <c r="AM39" s="451"/>
      <c r="AO39" s="76">
        <f>SUM(G40)</f>
        <v>55</v>
      </c>
    </row>
    <row r="40" spans="1:42" ht="36.6" thickBot="1" x14ac:dyDescent="0.4">
      <c r="A40" s="433"/>
      <c r="B40" s="409" t="s">
        <v>119</v>
      </c>
      <c r="C40" s="435"/>
      <c r="D40" s="434"/>
      <c r="E40" s="337"/>
      <c r="F40" s="80">
        <v>9</v>
      </c>
      <c r="G40" s="797">
        <f t="shared" ref="G40:AM40" si="8">SUM(G31:G39)</f>
        <v>55</v>
      </c>
      <c r="H40" s="338">
        <f t="shared" si="8"/>
        <v>14</v>
      </c>
      <c r="I40" s="798">
        <f t="shared" si="8"/>
        <v>0</v>
      </c>
      <c r="J40" s="80">
        <f t="shared" si="8"/>
        <v>0</v>
      </c>
      <c r="K40" s="80">
        <f t="shared" si="8"/>
        <v>0</v>
      </c>
      <c r="L40" s="80">
        <f t="shared" si="8"/>
        <v>0</v>
      </c>
      <c r="M40" s="80">
        <f t="shared" si="8"/>
        <v>0</v>
      </c>
      <c r="N40" s="80">
        <f t="shared" si="8"/>
        <v>6</v>
      </c>
      <c r="O40" s="80">
        <f t="shared" si="8"/>
        <v>0</v>
      </c>
      <c r="P40" s="80">
        <f t="shared" si="8"/>
        <v>0</v>
      </c>
      <c r="Q40" s="80">
        <f t="shared" si="8"/>
        <v>0</v>
      </c>
      <c r="R40" s="80">
        <f t="shared" si="8"/>
        <v>0</v>
      </c>
      <c r="S40" s="80">
        <f t="shared" si="8"/>
        <v>0</v>
      </c>
      <c r="T40" s="80">
        <f t="shared" si="8"/>
        <v>0</v>
      </c>
      <c r="U40" s="80">
        <f t="shared" si="8"/>
        <v>0</v>
      </c>
      <c r="V40" s="80">
        <f t="shared" si="8"/>
        <v>0</v>
      </c>
      <c r="W40" s="80">
        <f t="shared" si="8"/>
        <v>14</v>
      </c>
      <c r="X40" s="80">
        <f t="shared" si="8"/>
        <v>0</v>
      </c>
      <c r="Y40" s="80">
        <f t="shared" si="8"/>
        <v>0</v>
      </c>
      <c r="Z40" s="80">
        <f t="shared" si="8"/>
        <v>0</v>
      </c>
      <c r="AA40" s="80">
        <f t="shared" si="8"/>
        <v>0</v>
      </c>
      <c r="AB40" s="80">
        <f t="shared" si="8"/>
        <v>0</v>
      </c>
      <c r="AC40" s="80">
        <f t="shared" si="8"/>
        <v>0</v>
      </c>
      <c r="AD40" s="80">
        <f t="shared" si="8"/>
        <v>0</v>
      </c>
      <c r="AE40" s="80">
        <f t="shared" si="8"/>
        <v>0</v>
      </c>
      <c r="AF40" s="80">
        <f t="shared" si="8"/>
        <v>0</v>
      </c>
      <c r="AG40" s="80">
        <f t="shared" si="8"/>
        <v>0</v>
      </c>
      <c r="AH40" s="80">
        <f t="shared" si="8"/>
        <v>14</v>
      </c>
      <c r="AI40" s="80">
        <f t="shared" si="8"/>
        <v>0</v>
      </c>
      <c r="AJ40" s="80">
        <f t="shared" si="8"/>
        <v>0</v>
      </c>
      <c r="AK40" s="80">
        <f t="shared" si="8"/>
        <v>0</v>
      </c>
      <c r="AL40" s="80">
        <f t="shared" si="8"/>
        <v>0</v>
      </c>
      <c r="AM40" s="338">
        <f t="shared" si="8"/>
        <v>0</v>
      </c>
      <c r="AO40" s="76">
        <f>SUM(W40)</f>
        <v>14</v>
      </c>
      <c r="AP40" s="76">
        <f>SUM(N40+AH40)</f>
        <v>20</v>
      </c>
    </row>
    <row r="41" spans="1:42" ht="107.25" customHeight="1" x14ac:dyDescent="0.3">
      <c r="A41" s="1064">
        <v>10</v>
      </c>
      <c r="B41" s="1100" t="s">
        <v>203</v>
      </c>
      <c r="C41" s="1100" t="s">
        <v>128</v>
      </c>
      <c r="D41" s="873" t="s">
        <v>1386</v>
      </c>
      <c r="E41" s="809" t="s">
        <v>1323</v>
      </c>
      <c r="F41" s="447"/>
      <c r="G41" s="454">
        <v>5</v>
      </c>
      <c r="H41" s="455">
        <v>1</v>
      </c>
      <c r="I41" s="456"/>
      <c r="J41" s="457"/>
      <c r="K41" s="457"/>
      <c r="L41" s="457"/>
      <c r="M41" s="457"/>
      <c r="N41" s="457">
        <v>1</v>
      </c>
      <c r="O41" s="457"/>
      <c r="P41" s="457"/>
      <c r="Q41" s="457"/>
      <c r="R41" s="457"/>
      <c r="S41" s="457"/>
      <c r="T41" s="457"/>
      <c r="U41" s="457"/>
      <c r="V41" s="457"/>
      <c r="W41" s="457">
        <v>1</v>
      </c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>
        <v>1</v>
      </c>
      <c r="AI41" s="457"/>
      <c r="AJ41" s="457"/>
      <c r="AK41" s="457"/>
      <c r="AL41" s="457"/>
      <c r="AM41" s="457"/>
    </row>
    <row r="42" spans="1:42" ht="104.25" customHeight="1" x14ac:dyDescent="0.3">
      <c r="A42" s="1171"/>
      <c r="B42" s="1069"/>
      <c r="C42" s="1069"/>
      <c r="D42" s="872" t="s">
        <v>1387</v>
      </c>
      <c r="E42" s="739" t="s">
        <v>1323</v>
      </c>
      <c r="F42" s="770"/>
      <c r="G42" s="448">
        <v>4</v>
      </c>
      <c r="H42" s="449">
        <v>2</v>
      </c>
      <c r="I42" s="450"/>
      <c r="J42" s="451"/>
      <c r="K42" s="451"/>
      <c r="L42" s="451"/>
      <c r="M42" s="451"/>
      <c r="N42" s="451">
        <v>1</v>
      </c>
      <c r="O42" s="451"/>
      <c r="P42" s="451"/>
      <c r="Q42" s="451"/>
      <c r="R42" s="451"/>
      <c r="S42" s="451"/>
      <c r="T42" s="451"/>
      <c r="U42" s="451"/>
      <c r="V42" s="451"/>
      <c r="W42" s="451">
        <v>2</v>
      </c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>
        <v>2</v>
      </c>
      <c r="AI42" s="451"/>
      <c r="AJ42" s="451"/>
      <c r="AK42" s="451"/>
      <c r="AL42" s="451"/>
      <c r="AM42" s="451"/>
    </row>
    <row r="43" spans="1:42" ht="137.25" customHeight="1" x14ac:dyDescent="0.3">
      <c r="A43" s="1171"/>
      <c r="B43" s="1069"/>
      <c r="C43" s="1069"/>
      <c r="D43" s="872" t="s">
        <v>1388</v>
      </c>
      <c r="E43" s="739" t="s">
        <v>1323</v>
      </c>
      <c r="F43" s="770"/>
      <c r="G43" s="448">
        <v>3</v>
      </c>
      <c r="H43" s="449">
        <v>1</v>
      </c>
      <c r="I43" s="450"/>
      <c r="J43" s="451"/>
      <c r="K43" s="451"/>
      <c r="L43" s="451"/>
      <c r="M43" s="451"/>
      <c r="N43" s="451">
        <v>1</v>
      </c>
      <c r="O43" s="451"/>
      <c r="P43" s="451"/>
      <c r="Q43" s="451"/>
      <c r="R43" s="451"/>
      <c r="S43" s="451"/>
      <c r="T43" s="451"/>
      <c r="U43" s="451"/>
      <c r="V43" s="451"/>
      <c r="W43" s="451">
        <v>1</v>
      </c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>
        <v>1</v>
      </c>
      <c r="AI43" s="451"/>
      <c r="AJ43" s="451"/>
      <c r="AK43" s="451"/>
      <c r="AL43" s="451"/>
      <c r="AM43" s="451"/>
    </row>
    <row r="44" spans="1:42" ht="144" customHeight="1" thickBot="1" x14ac:dyDescent="0.35">
      <c r="A44" s="1063"/>
      <c r="B44" s="1101"/>
      <c r="C44" s="1101"/>
      <c r="D44" s="871" t="s">
        <v>1389</v>
      </c>
      <c r="E44" s="808" t="s">
        <v>1323</v>
      </c>
      <c r="F44" s="190"/>
      <c r="G44" s="458">
        <v>3</v>
      </c>
      <c r="H44" s="459">
        <v>1</v>
      </c>
      <c r="I44" s="460"/>
      <c r="J44" s="461"/>
      <c r="K44" s="461"/>
      <c r="L44" s="461"/>
      <c r="M44" s="461"/>
      <c r="N44" s="461">
        <v>1</v>
      </c>
      <c r="O44" s="461"/>
      <c r="P44" s="461"/>
      <c r="Q44" s="461"/>
      <c r="R44" s="461"/>
      <c r="S44" s="461"/>
      <c r="T44" s="461"/>
      <c r="U44" s="461"/>
      <c r="V44" s="461"/>
      <c r="W44" s="461">
        <v>1</v>
      </c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>
        <v>1</v>
      </c>
      <c r="AI44" s="461"/>
      <c r="AJ44" s="461"/>
      <c r="AK44" s="461"/>
      <c r="AL44" s="461"/>
      <c r="AM44" s="461"/>
      <c r="AO44" s="76">
        <f>SUM(G45)</f>
        <v>15</v>
      </c>
    </row>
    <row r="45" spans="1:42" ht="36.6" thickBot="1" x14ac:dyDescent="0.4">
      <c r="A45" s="433"/>
      <c r="B45" s="409" t="s">
        <v>119</v>
      </c>
      <c r="C45" s="435"/>
      <c r="D45" s="434"/>
      <c r="E45" s="337"/>
      <c r="F45" s="80">
        <v>4</v>
      </c>
      <c r="G45" s="797">
        <f t="shared" ref="G45:AM45" si="9">SUM(G41:G44)</f>
        <v>15</v>
      </c>
      <c r="H45" s="338">
        <f t="shared" si="9"/>
        <v>5</v>
      </c>
      <c r="I45" s="798">
        <f t="shared" si="9"/>
        <v>0</v>
      </c>
      <c r="J45" s="80">
        <f t="shared" si="9"/>
        <v>0</v>
      </c>
      <c r="K45" s="80">
        <f t="shared" si="9"/>
        <v>0</v>
      </c>
      <c r="L45" s="80">
        <f t="shared" si="9"/>
        <v>0</v>
      </c>
      <c r="M45" s="80">
        <f t="shared" si="9"/>
        <v>0</v>
      </c>
      <c r="N45" s="80">
        <f t="shared" si="9"/>
        <v>4</v>
      </c>
      <c r="O45" s="80">
        <f t="shared" si="9"/>
        <v>0</v>
      </c>
      <c r="P45" s="80">
        <f t="shared" si="9"/>
        <v>0</v>
      </c>
      <c r="Q45" s="80">
        <f t="shared" si="9"/>
        <v>0</v>
      </c>
      <c r="R45" s="80">
        <f t="shared" si="9"/>
        <v>0</v>
      </c>
      <c r="S45" s="80">
        <f t="shared" si="9"/>
        <v>0</v>
      </c>
      <c r="T45" s="80">
        <f t="shared" si="9"/>
        <v>0</v>
      </c>
      <c r="U45" s="80">
        <f t="shared" si="9"/>
        <v>0</v>
      </c>
      <c r="V45" s="80">
        <f t="shared" si="9"/>
        <v>0</v>
      </c>
      <c r="W45" s="80">
        <f t="shared" si="9"/>
        <v>5</v>
      </c>
      <c r="X45" s="80">
        <f t="shared" si="9"/>
        <v>0</v>
      </c>
      <c r="Y45" s="80">
        <f t="shared" si="9"/>
        <v>0</v>
      </c>
      <c r="Z45" s="80">
        <f t="shared" si="9"/>
        <v>0</v>
      </c>
      <c r="AA45" s="80">
        <f t="shared" si="9"/>
        <v>0</v>
      </c>
      <c r="AB45" s="80">
        <f t="shared" si="9"/>
        <v>0</v>
      </c>
      <c r="AC45" s="80">
        <f t="shared" si="9"/>
        <v>0</v>
      </c>
      <c r="AD45" s="80">
        <f t="shared" si="9"/>
        <v>0</v>
      </c>
      <c r="AE45" s="80">
        <f t="shared" si="9"/>
        <v>0</v>
      </c>
      <c r="AF45" s="80">
        <f t="shared" si="9"/>
        <v>0</v>
      </c>
      <c r="AG45" s="80">
        <f t="shared" si="9"/>
        <v>0</v>
      </c>
      <c r="AH45" s="80">
        <f t="shared" si="9"/>
        <v>5</v>
      </c>
      <c r="AI45" s="80">
        <f t="shared" si="9"/>
        <v>0</v>
      </c>
      <c r="AJ45" s="80">
        <f t="shared" si="9"/>
        <v>0</v>
      </c>
      <c r="AK45" s="80">
        <f t="shared" si="9"/>
        <v>0</v>
      </c>
      <c r="AL45" s="80">
        <f t="shared" si="9"/>
        <v>0</v>
      </c>
      <c r="AM45" s="338">
        <f t="shared" si="9"/>
        <v>0</v>
      </c>
      <c r="AO45" s="76">
        <f>SUM(W45)</f>
        <v>5</v>
      </c>
      <c r="AP45" s="76">
        <f>SUM(N45+AH45)</f>
        <v>9</v>
      </c>
    </row>
    <row r="46" spans="1:42" ht="108.75" customHeight="1" x14ac:dyDescent="0.3">
      <c r="A46" s="1064">
        <v>11</v>
      </c>
      <c r="B46" s="1100" t="s">
        <v>204</v>
      </c>
      <c r="C46" s="1100" t="s">
        <v>129</v>
      </c>
      <c r="D46" s="873" t="s">
        <v>2885</v>
      </c>
      <c r="E46" s="809" t="s">
        <v>1323</v>
      </c>
      <c r="F46" s="447"/>
      <c r="G46" s="454">
        <v>6</v>
      </c>
      <c r="H46" s="455">
        <v>2</v>
      </c>
      <c r="I46" s="456"/>
      <c r="J46" s="457"/>
      <c r="K46" s="457"/>
      <c r="L46" s="457"/>
      <c r="M46" s="457"/>
      <c r="N46" s="457">
        <v>1</v>
      </c>
      <c r="O46" s="457"/>
      <c r="P46" s="457"/>
      <c r="Q46" s="457"/>
      <c r="R46" s="457"/>
      <c r="S46" s="457"/>
      <c r="T46" s="457"/>
      <c r="U46" s="457"/>
      <c r="V46" s="457"/>
      <c r="W46" s="457">
        <v>2</v>
      </c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>
        <v>2</v>
      </c>
      <c r="AI46" s="457"/>
      <c r="AJ46" s="457"/>
      <c r="AK46" s="457"/>
      <c r="AL46" s="457"/>
      <c r="AM46" s="457"/>
    </row>
    <row r="47" spans="1:42" ht="128.25" customHeight="1" thickBot="1" x14ac:dyDescent="0.35">
      <c r="A47" s="1063"/>
      <c r="B47" s="1101"/>
      <c r="C47" s="1101"/>
      <c r="D47" s="871" t="s">
        <v>1390</v>
      </c>
      <c r="E47" s="808" t="s">
        <v>1323</v>
      </c>
      <c r="F47" s="190"/>
      <c r="G47" s="458">
        <v>3</v>
      </c>
      <c r="H47" s="459">
        <v>1</v>
      </c>
      <c r="I47" s="460"/>
      <c r="J47" s="461"/>
      <c r="K47" s="461"/>
      <c r="L47" s="461"/>
      <c r="M47" s="461"/>
      <c r="N47" s="461">
        <v>1</v>
      </c>
      <c r="O47" s="461"/>
      <c r="P47" s="461"/>
      <c r="Q47" s="461"/>
      <c r="R47" s="461"/>
      <c r="S47" s="461"/>
      <c r="T47" s="461"/>
      <c r="U47" s="461"/>
      <c r="V47" s="461"/>
      <c r="W47" s="461">
        <v>1</v>
      </c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>
        <v>1</v>
      </c>
      <c r="AI47" s="461"/>
      <c r="AJ47" s="461"/>
      <c r="AK47" s="461"/>
      <c r="AL47" s="461"/>
      <c r="AM47" s="461"/>
      <c r="AO47" s="76">
        <f>SUM(G48)</f>
        <v>9</v>
      </c>
    </row>
    <row r="48" spans="1:42" ht="36.6" thickBot="1" x14ac:dyDescent="0.4">
      <c r="A48" s="433"/>
      <c r="B48" s="409" t="s">
        <v>119</v>
      </c>
      <c r="C48" s="435"/>
      <c r="D48" s="462"/>
      <c r="E48" s="337"/>
      <c r="F48" s="80">
        <v>2</v>
      </c>
      <c r="G48" s="797">
        <f t="shared" ref="G48:AM48" si="10">SUM(G46:G47)</f>
        <v>9</v>
      </c>
      <c r="H48" s="338">
        <f t="shared" si="10"/>
        <v>3</v>
      </c>
      <c r="I48" s="798">
        <f t="shared" si="10"/>
        <v>0</v>
      </c>
      <c r="J48" s="80">
        <f t="shared" si="10"/>
        <v>0</v>
      </c>
      <c r="K48" s="80">
        <f t="shared" si="10"/>
        <v>0</v>
      </c>
      <c r="L48" s="80">
        <f t="shared" si="10"/>
        <v>0</v>
      </c>
      <c r="M48" s="80">
        <f t="shared" si="10"/>
        <v>0</v>
      </c>
      <c r="N48" s="80">
        <f t="shared" si="10"/>
        <v>2</v>
      </c>
      <c r="O48" s="80">
        <f t="shared" si="10"/>
        <v>0</v>
      </c>
      <c r="P48" s="80">
        <f t="shared" si="10"/>
        <v>0</v>
      </c>
      <c r="Q48" s="80">
        <f t="shared" si="10"/>
        <v>0</v>
      </c>
      <c r="R48" s="80">
        <f t="shared" si="10"/>
        <v>0</v>
      </c>
      <c r="S48" s="80">
        <f t="shared" si="10"/>
        <v>0</v>
      </c>
      <c r="T48" s="80">
        <f t="shared" si="10"/>
        <v>0</v>
      </c>
      <c r="U48" s="80">
        <f t="shared" si="10"/>
        <v>0</v>
      </c>
      <c r="V48" s="80">
        <f t="shared" si="10"/>
        <v>0</v>
      </c>
      <c r="W48" s="80">
        <f t="shared" si="10"/>
        <v>3</v>
      </c>
      <c r="X48" s="80">
        <f t="shared" si="10"/>
        <v>0</v>
      </c>
      <c r="Y48" s="80">
        <f t="shared" si="10"/>
        <v>0</v>
      </c>
      <c r="Z48" s="80">
        <f t="shared" si="10"/>
        <v>0</v>
      </c>
      <c r="AA48" s="80">
        <f t="shared" si="10"/>
        <v>0</v>
      </c>
      <c r="AB48" s="80">
        <f t="shared" si="10"/>
        <v>0</v>
      </c>
      <c r="AC48" s="80">
        <f t="shared" si="10"/>
        <v>0</v>
      </c>
      <c r="AD48" s="80">
        <f t="shared" si="10"/>
        <v>0</v>
      </c>
      <c r="AE48" s="80">
        <f t="shared" si="10"/>
        <v>0</v>
      </c>
      <c r="AF48" s="80">
        <f t="shared" si="10"/>
        <v>0</v>
      </c>
      <c r="AG48" s="80">
        <f t="shared" si="10"/>
        <v>0</v>
      </c>
      <c r="AH48" s="80">
        <f t="shared" si="10"/>
        <v>3</v>
      </c>
      <c r="AI48" s="80">
        <f t="shared" si="10"/>
        <v>0</v>
      </c>
      <c r="AJ48" s="80">
        <f t="shared" si="10"/>
        <v>0</v>
      </c>
      <c r="AK48" s="80">
        <f t="shared" si="10"/>
        <v>0</v>
      </c>
      <c r="AL48" s="80">
        <f t="shared" si="10"/>
        <v>0</v>
      </c>
      <c r="AM48" s="338">
        <f t="shared" si="10"/>
        <v>0</v>
      </c>
      <c r="AO48" s="76">
        <f>SUM(W48)</f>
        <v>3</v>
      </c>
      <c r="AP48" s="76">
        <f>SUM(N48+AH48)</f>
        <v>5</v>
      </c>
    </row>
    <row r="49" spans="1:42" ht="122.25" customHeight="1" x14ac:dyDescent="0.3">
      <c r="A49" s="1064">
        <v>12</v>
      </c>
      <c r="B49" s="1100" t="s">
        <v>205</v>
      </c>
      <c r="C49" s="763"/>
      <c r="D49" s="873" t="s">
        <v>1391</v>
      </c>
      <c r="E49" s="809" t="s">
        <v>1323</v>
      </c>
      <c r="F49" s="447"/>
      <c r="G49" s="454">
        <v>6</v>
      </c>
      <c r="H49" s="455">
        <v>2</v>
      </c>
      <c r="I49" s="456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>
        <v>2</v>
      </c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>
        <v>2</v>
      </c>
      <c r="AI49" s="457"/>
      <c r="AJ49" s="457"/>
      <c r="AK49" s="457"/>
      <c r="AL49" s="457"/>
      <c r="AM49" s="457"/>
    </row>
    <row r="50" spans="1:42" ht="120" customHeight="1" x14ac:dyDescent="0.3">
      <c r="A50" s="1171"/>
      <c r="B50" s="1069"/>
      <c r="C50" s="764"/>
      <c r="D50" s="872" t="s">
        <v>1392</v>
      </c>
      <c r="E50" s="739" t="s">
        <v>1323</v>
      </c>
      <c r="F50" s="770"/>
      <c r="G50" s="448">
        <v>5</v>
      </c>
      <c r="H50" s="449">
        <v>2</v>
      </c>
      <c r="I50" s="450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>
        <v>2</v>
      </c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>
        <v>2</v>
      </c>
      <c r="AI50" s="451"/>
      <c r="AJ50" s="451"/>
      <c r="AK50" s="451"/>
      <c r="AL50" s="451"/>
      <c r="AM50" s="451"/>
    </row>
    <row r="51" spans="1:42" ht="96" customHeight="1" thickBot="1" x14ac:dyDescent="0.35">
      <c r="A51" s="1063"/>
      <c r="B51" s="1101"/>
      <c r="C51" s="765"/>
      <c r="D51" s="871" t="s">
        <v>1393</v>
      </c>
      <c r="E51" s="808" t="s">
        <v>1323</v>
      </c>
      <c r="F51" s="190"/>
      <c r="G51" s="458">
        <v>3</v>
      </c>
      <c r="H51" s="459">
        <v>1</v>
      </c>
      <c r="I51" s="460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>
        <v>1</v>
      </c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>
        <v>1</v>
      </c>
      <c r="AI51" s="461"/>
      <c r="AJ51" s="461"/>
      <c r="AK51" s="461"/>
      <c r="AL51" s="461"/>
      <c r="AM51" s="461"/>
      <c r="AO51" s="76">
        <f>SUM(G52)</f>
        <v>14</v>
      </c>
    </row>
    <row r="52" spans="1:42" ht="36.6" thickBot="1" x14ac:dyDescent="0.4">
      <c r="A52" s="433"/>
      <c r="B52" s="409" t="s">
        <v>119</v>
      </c>
      <c r="C52" s="435"/>
      <c r="D52" s="877"/>
      <c r="E52" s="337"/>
      <c r="F52" s="80">
        <v>3</v>
      </c>
      <c r="G52" s="797">
        <f t="shared" ref="G52:AM52" si="11">SUM(G49:G51)</f>
        <v>14</v>
      </c>
      <c r="H52" s="338">
        <f t="shared" si="11"/>
        <v>5</v>
      </c>
      <c r="I52" s="798">
        <f t="shared" si="11"/>
        <v>0</v>
      </c>
      <c r="J52" s="80">
        <f t="shared" si="11"/>
        <v>0</v>
      </c>
      <c r="K52" s="80">
        <f t="shared" si="11"/>
        <v>0</v>
      </c>
      <c r="L52" s="80">
        <f t="shared" si="11"/>
        <v>0</v>
      </c>
      <c r="M52" s="80">
        <f t="shared" si="11"/>
        <v>0</v>
      </c>
      <c r="N52" s="80">
        <f t="shared" si="11"/>
        <v>0</v>
      </c>
      <c r="O52" s="80">
        <f t="shared" si="11"/>
        <v>0</v>
      </c>
      <c r="P52" s="80">
        <f t="shared" si="11"/>
        <v>0</v>
      </c>
      <c r="Q52" s="80">
        <f t="shared" si="11"/>
        <v>0</v>
      </c>
      <c r="R52" s="80">
        <f t="shared" si="11"/>
        <v>0</v>
      </c>
      <c r="S52" s="80">
        <f t="shared" si="11"/>
        <v>0</v>
      </c>
      <c r="T52" s="80">
        <f t="shared" si="11"/>
        <v>0</v>
      </c>
      <c r="U52" s="80">
        <f t="shared" si="11"/>
        <v>0</v>
      </c>
      <c r="V52" s="80">
        <f t="shared" si="11"/>
        <v>0</v>
      </c>
      <c r="W52" s="80">
        <f t="shared" si="11"/>
        <v>5</v>
      </c>
      <c r="X52" s="80">
        <f t="shared" si="11"/>
        <v>0</v>
      </c>
      <c r="Y52" s="80">
        <f t="shared" si="11"/>
        <v>0</v>
      </c>
      <c r="Z52" s="80">
        <f t="shared" si="11"/>
        <v>0</v>
      </c>
      <c r="AA52" s="80">
        <f t="shared" si="11"/>
        <v>0</v>
      </c>
      <c r="AB52" s="80">
        <f t="shared" si="11"/>
        <v>0</v>
      </c>
      <c r="AC52" s="80">
        <f t="shared" si="11"/>
        <v>0</v>
      </c>
      <c r="AD52" s="80">
        <f t="shared" si="11"/>
        <v>0</v>
      </c>
      <c r="AE52" s="80">
        <f t="shared" si="11"/>
        <v>0</v>
      </c>
      <c r="AF52" s="80">
        <f t="shared" si="11"/>
        <v>0</v>
      </c>
      <c r="AG52" s="80">
        <f t="shared" si="11"/>
        <v>0</v>
      </c>
      <c r="AH52" s="80">
        <f t="shared" si="11"/>
        <v>5</v>
      </c>
      <c r="AI52" s="80">
        <f t="shared" si="11"/>
        <v>0</v>
      </c>
      <c r="AJ52" s="80">
        <f t="shared" si="11"/>
        <v>0</v>
      </c>
      <c r="AK52" s="80">
        <f t="shared" si="11"/>
        <v>0</v>
      </c>
      <c r="AL52" s="80">
        <f t="shared" si="11"/>
        <v>0</v>
      </c>
      <c r="AM52" s="338">
        <f t="shared" si="11"/>
        <v>0</v>
      </c>
      <c r="AO52" s="76">
        <f>SUM(W52)</f>
        <v>5</v>
      </c>
      <c r="AP52" s="76">
        <f>SUM(N52+AH52)</f>
        <v>5</v>
      </c>
    </row>
    <row r="53" spans="1:42" ht="113.25" customHeight="1" thickBot="1" x14ac:dyDescent="0.35">
      <c r="A53" s="761">
        <v>13</v>
      </c>
      <c r="B53" s="761" t="s">
        <v>206</v>
      </c>
      <c r="C53" s="761" t="s">
        <v>131</v>
      </c>
      <c r="D53" s="875" t="s">
        <v>1394</v>
      </c>
      <c r="E53" s="773" t="s">
        <v>1323</v>
      </c>
      <c r="F53" s="446"/>
      <c r="G53" s="463">
        <v>6</v>
      </c>
      <c r="H53" s="464">
        <v>2</v>
      </c>
      <c r="I53" s="465"/>
      <c r="J53" s="466"/>
      <c r="K53" s="466"/>
      <c r="L53" s="466"/>
      <c r="M53" s="466"/>
      <c r="N53" s="466">
        <v>1</v>
      </c>
      <c r="O53" s="466"/>
      <c r="P53" s="466"/>
      <c r="Q53" s="466"/>
      <c r="R53" s="466"/>
      <c r="S53" s="466"/>
      <c r="T53" s="466"/>
      <c r="U53" s="466"/>
      <c r="V53" s="466"/>
      <c r="W53" s="466">
        <v>2</v>
      </c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>
        <v>2</v>
      </c>
      <c r="AI53" s="466"/>
      <c r="AJ53" s="466"/>
      <c r="AK53" s="466"/>
      <c r="AL53" s="466"/>
      <c r="AM53" s="466"/>
      <c r="AO53" s="76">
        <f>SUM(G54)</f>
        <v>6</v>
      </c>
    </row>
    <row r="54" spans="1:42" ht="36.6" thickBot="1" x14ac:dyDescent="0.4">
      <c r="A54" s="433"/>
      <c r="B54" s="409" t="s">
        <v>119</v>
      </c>
      <c r="C54" s="435"/>
      <c r="D54" s="434"/>
      <c r="E54" s="337"/>
      <c r="F54" s="80">
        <v>1</v>
      </c>
      <c r="G54" s="77">
        <f t="shared" ref="G54:AM54" si="12">SUM(G53)</f>
        <v>6</v>
      </c>
      <c r="H54" s="338">
        <f t="shared" si="12"/>
        <v>2</v>
      </c>
      <c r="I54" s="79">
        <f t="shared" si="12"/>
        <v>0</v>
      </c>
      <c r="J54" s="337">
        <f t="shared" si="12"/>
        <v>0</v>
      </c>
      <c r="K54" s="337">
        <f t="shared" si="12"/>
        <v>0</v>
      </c>
      <c r="L54" s="337">
        <f t="shared" si="12"/>
        <v>0</v>
      </c>
      <c r="M54" s="337">
        <f t="shared" si="12"/>
        <v>0</v>
      </c>
      <c r="N54" s="337">
        <f t="shared" si="12"/>
        <v>1</v>
      </c>
      <c r="O54" s="337">
        <f t="shared" si="12"/>
        <v>0</v>
      </c>
      <c r="P54" s="337">
        <f t="shared" si="12"/>
        <v>0</v>
      </c>
      <c r="Q54" s="337">
        <f t="shared" si="12"/>
        <v>0</v>
      </c>
      <c r="R54" s="337">
        <f t="shared" si="12"/>
        <v>0</v>
      </c>
      <c r="S54" s="337">
        <f t="shared" si="12"/>
        <v>0</v>
      </c>
      <c r="T54" s="337">
        <f t="shared" si="12"/>
        <v>0</v>
      </c>
      <c r="U54" s="337">
        <f t="shared" si="12"/>
        <v>0</v>
      </c>
      <c r="V54" s="337">
        <f t="shared" si="12"/>
        <v>0</v>
      </c>
      <c r="W54" s="337">
        <f t="shared" si="12"/>
        <v>2</v>
      </c>
      <c r="X54" s="337">
        <f t="shared" si="12"/>
        <v>0</v>
      </c>
      <c r="Y54" s="337">
        <f t="shared" si="12"/>
        <v>0</v>
      </c>
      <c r="Z54" s="337">
        <f t="shared" si="12"/>
        <v>0</v>
      </c>
      <c r="AA54" s="337">
        <f t="shared" si="12"/>
        <v>0</v>
      </c>
      <c r="AB54" s="337">
        <f t="shared" si="12"/>
        <v>0</v>
      </c>
      <c r="AC54" s="337">
        <f t="shared" si="12"/>
        <v>0</v>
      </c>
      <c r="AD54" s="337">
        <f t="shared" si="12"/>
        <v>0</v>
      </c>
      <c r="AE54" s="337">
        <f t="shared" si="12"/>
        <v>0</v>
      </c>
      <c r="AF54" s="337">
        <f t="shared" si="12"/>
        <v>0</v>
      </c>
      <c r="AG54" s="337">
        <f t="shared" si="12"/>
        <v>0</v>
      </c>
      <c r="AH54" s="337">
        <f t="shared" si="12"/>
        <v>2</v>
      </c>
      <c r="AI54" s="337">
        <f t="shared" si="12"/>
        <v>0</v>
      </c>
      <c r="AJ54" s="337">
        <f t="shared" si="12"/>
        <v>0</v>
      </c>
      <c r="AK54" s="337">
        <f t="shared" si="12"/>
        <v>0</v>
      </c>
      <c r="AL54" s="337">
        <f t="shared" si="12"/>
        <v>0</v>
      </c>
      <c r="AM54" s="338">
        <f t="shared" si="12"/>
        <v>0</v>
      </c>
      <c r="AN54" s="126"/>
      <c r="AO54" s="76">
        <f>SUM(W54)</f>
        <v>2</v>
      </c>
      <c r="AP54" s="76">
        <f>SUM(N54+AH54)</f>
        <v>3</v>
      </c>
    </row>
    <row r="55" spans="1:42" ht="138" customHeight="1" x14ac:dyDescent="0.3">
      <c r="A55" s="1064">
        <v>14</v>
      </c>
      <c r="B55" s="1100" t="s">
        <v>207</v>
      </c>
      <c r="C55" s="1100" t="s">
        <v>132</v>
      </c>
      <c r="D55" s="873" t="s">
        <v>1598</v>
      </c>
      <c r="E55" s="809" t="s">
        <v>1325</v>
      </c>
      <c r="F55" s="447"/>
      <c r="G55" s="467">
        <v>9</v>
      </c>
      <c r="H55" s="468">
        <v>2</v>
      </c>
      <c r="I55" s="469"/>
      <c r="J55" s="470"/>
      <c r="K55" s="470"/>
      <c r="L55" s="470"/>
      <c r="M55" s="470"/>
      <c r="N55" s="470">
        <v>2</v>
      </c>
      <c r="O55" s="470"/>
      <c r="P55" s="470"/>
      <c r="Q55" s="470"/>
      <c r="R55" s="470"/>
      <c r="S55" s="470"/>
      <c r="T55" s="470"/>
      <c r="U55" s="470"/>
      <c r="V55" s="470"/>
      <c r="W55" s="470">
        <v>2</v>
      </c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>
        <v>2</v>
      </c>
      <c r="AI55" s="470"/>
      <c r="AJ55" s="470"/>
      <c r="AK55" s="470"/>
      <c r="AL55" s="470"/>
      <c r="AM55" s="470"/>
    </row>
    <row r="56" spans="1:42" ht="156" customHeight="1" x14ac:dyDescent="0.3">
      <c r="A56" s="1171"/>
      <c r="B56" s="1069"/>
      <c r="C56" s="1069"/>
      <c r="D56" s="872" t="s">
        <v>2884</v>
      </c>
      <c r="E56" s="739" t="s">
        <v>1325</v>
      </c>
      <c r="F56" s="770"/>
      <c r="G56" s="423">
        <v>7</v>
      </c>
      <c r="H56" s="424">
        <v>2</v>
      </c>
      <c r="I56" s="425"/>
      <c r="J56" s="426"/>
      <c r="K56" s="426"/>
      <c r="L56" s="426"/>
      <c r="M56" s="426"/>
      <c r="N56" s="426">
        <v>2</v>
      </c>
      <c r="O56" s="426"/>
      <c r="P56" s="426"/>
      <c r="Q56" s="426"/>
      <c r="R56" s="426"/>
      <c r="S56" s="426"/>
      <c r="T56" s="426"/>
      <c r="U56" s="426"/>
      <c r="V56" s="426"/>
      <c r="W56" s="426">
        <v>2</v>
      </c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>
        <v>2</v>
      </c>
      <c r="AI56" s="426"/>
      <c r="AJ56" s="426"/>
      <c r="AK56" s="426"/>
      <c r="AL56" s="426"/>
      <c r="AM56" s="426"/>
      <c r="AP56" s="125"/>
    </row>
    <row r="57" spans="1:42" ht="112.5" customHeight="1" x14ac:dyDescent="0.3">
      <c r="A57" s="787"/>
      <c r="B57" s="1069"/>
      <c r="C57" s="1069"/>
      <c r="D57" s="872" t="s">
        <v>2883</v>
      </c>
      <c r="E57" s="739" t="s">
        <v>1323</v>
      </c>
      <c r="F57" s="770"/>
      <c r="G57" s="448">
        <v>5</v>
      </c>
      <c r="H57" s="449">
        <v>2</v>
      </c>
      <c r="I57" s="450"/>
      <c r="J57" s="451"/>
      <c r="K57" s="451"/>
      <c r="L57" s="451"/>
      <c r="M57" s="451"/>
      <c r="N57" s="451">
        <v>1</v>
      </c>
      <c r="O57" s="451"/>
      <c r="P57" s="451"/>
      <c r="Q57" s="451"/>
      <c r="R57" s="451"/>
      <c r="S57" s="451"/>
      <c r="T57" s="451"/>
      <c r="U57" s="451"/>
      <c r="V57" s="451"/>
      <c r="W57" s="451">
        <v>2</v>
      </c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>
        <v>2</v>
      </c>
      <c r="AI57" s="451"/>
      <c r="AJ57" s="451"/>
      <c r="AK57" s="451"/>
      <c r="AL57" s="451"/>
      <c r="AM57" s="451"/>
      <c r="AP57" s="125"/>
    </row>
    <row r="58" spans="1:42" ht="123.75" customHeight="1" thickBot="1" x14ac:dyDescent="0.35">
      <c r="A58" s="789"/>
      <c r="B58" s="1099"/>
      <c r="C58" s="762" t="s">
        <v>1772</v>
      </c>
      <c r="D58" s="872" t="s">
        <v>1395</v>
      </c>
      <c r="E58" s="779" t="s">
        <v>1323</v>
      </c>
      <c r="F58" s="445"/>
      <c r="G58" s="448">
        <v>5</v>
      </c>
      <c r="H58" s="449">
        <v>2</v>
      </c>
      <c r="I58" s="450"/>
      <c r="J58" s="451"/>
      <c r="K58" s="451"/>
      <c r="L58" s="451"/>
      <c r="M58" s="451"/>
      <c r="N58" s="451">
        <v>1</v>
      </c>
      <c r="O58" s="451"/>
      <c r="P58" s="451"/>
      <c r="Q58" s="451"/>
      <c r="R58" s="451"/>
      <c r="S58" s="451"/>
      <c r="T58" s="451"/>
      <c r="U58" s="451"/>
      <c r="V58" s="451"/>
      <c r="W58" s="451">
        <v>2</v>
      </c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>
        <v>2</v>
      </c>
      <c r="AI58" s="451"/>
      <c r="AJ58" s="451"/>
      <c r="AK58" s="451"/>
      <c r="AL58" s="451"/>
      <c r="AM58" s="451"/>
      <c r="AO58" s="76">
        <f>SUM(G59)</f>
        <v>26</v>
      </c>
      <c r="AP58" s="125"/>
    </row>
    <row r="59" spans="1:42" ht="36.6" thickBot="1" x14ac:dyDescent="0.4">
      <c r="A59" s="433"/>
      <c r="B59" s="409" t="s">
        <v>119</v>
      </c>
      <c r="C59" s="435"/>
      <c r="D59" s="337"/>
      <c r="E59" s="337"/>
      <c r="F59" s="80">
        <v>4</v>
      </c>
      <c r="G59" s="797">
        <f t="shared" ref="G59:AM59" si="13">SUM(G55:G58)</f>
        <v>26</v>
      </c>
      <c r="H59" s="338">
        <f t="shared" si="13"/>
        <v>8</v>
      </c>
      <c r="I59" s="798">
        <f t="shared" si="13"/>
        <v>0</v>
      </c>
      <c r="J59" s="80">
        <f t="shared" si="13"/>
        <v>0</v>
      </c>
      <c r="K59" s="80">
        <f t="shared" si="13"/>
        <v>0</v>
      </c>
      <c r="L59" s="80">
        <f t="shared" si="13"/>
        <v>0</v>
      </c>
      <c r="M59" s="80">
        <f t="shared" si="13"/>
        <v>0</v>
      </c>
      <c r="N59" s="80">
        <f t="shared" si="13"/>
        <v>6</v>
      </c>
      <c r="O59" s="80">
        <f t="shared" si="13"/>
        <v>0</v>
      </c>
      <c r="P59" s="80">
        <f t="shared" si="13"/>
        <v>0</v>
      </c>
      <c r="Q59" s="80">
        <f t="shared" si="13"/>
        <v>0</v>
      </c>
      <c r="R59" s="80">
        <f t="shared" si="13"/>
        <v>0</v>
      </c>
      <c r="S59" s="80">
        <f t="shared" si="13"/>
        <v>0</v>
      </c>
      <c r="T59" s="80">
        <f t="shared" si="13"/>
        <v>0</v>
      </c>
      <c r="U59" s="80">
        <f t="shared" si="13"/>
        <v>0</v>
      </c>
      <c r="V59" s="80">
        <f t="shared" si="13"/>
        <v>0</v>
      </c>
      <c r="W59" s="80">
        <f t="shared" si="13"/>
        <v>8</v>
      </c>
      <c r="X59" s="80">
        <f t="shared" si="13"/>
        <v>0</v>
      </c>
      <c r="Y59" s="80">
        <f t="shared" si="13"/>
        <v>0</v>
      </c>
      <c r="Z59" s="80">
        <f t="shared" si="13"/>
        <v>0</v>
      </c>
      <c r="AA59" s="80">
        <f t="shared" si="13"/>
        <v>0</v>
      </c>
      <c r="AB59" s="80">
        <f t="shared" si="13"/>
        <v>0</v>
      </c>
      <c r="AC59" s="80">
        <f t="shared" si="13"/>
        <v>0</v>
      </c>
      <c r="AD59" s="80">
        <f t="shared" si="13"/>
        <v>0</v>
      </c>
      <c r="AE59" s="80">
        <f t="shared" si="13"/>
        <v>0</v>
      </c>
      <c r="AF59" s="80">
        <f t="shared" si="13"/>
        <v>0</v>
      </c>
      <c r="AG59" s="80">
        <f t="shared" si="13"/>
        <v>0</v>
      </c>
      <c r="AH59" s="80">
        <f t="shared" si="13"/>
        <v>8</v>
      </c>
      <c r="AI59" s="80">
        <f t="shared" si="13"/>
        <v>0</v>
      </c>
      <c r="AJ59" s="80">
        <f t="shared" si="13"/>
        <v>0</v>
      </c>
      <c r="AK59" s="80">
        <f t="shared" si="13"/>
        <v>0</v>
      </c>
      <c r="AL59" s="80">
        <f t="shared" si="13"/>
        <v>0</v>
      </c>
      <c r="AM59" s="338">
        <f t="shared" si="13"/>
        <v>0</v>
      </c>
      <c r="AO59" s="2">
        <f>SUM(W59)</f>
        <v>8</v>
      </c>
      <c r="AP59" s="125">
        <f>SUM(N59+AH59)</f>
        <v>14</v>
      </c>
    </row>
    <row r="60" spans="1:42" ht="108" customHeight="1" x14ac:dyDescent="0.3">
      <c r="A60" s="1064">
        <v>15</v>
      </c>
      <c r="B60" s="1100" t="s">
        <v>208</v>
      </c>
      <c r="C60" s="1100" t="s">
        <v>1547</v>
      </c>
      <c r="D60" s="873" t="s">
        <v>1998</v>
      </c>
      <c r="E60" s="809" t="s">
        <v>1323</v>
      </c>
      <c r="F60" s="447"/>
      <c r="G60" s="454">
        <v>6</v>
      </c>
      <c r="H60" s="455">
        <v>2</v>
      </c>
      <c r="I60" s="456"/>
      <c r="J60" s="457"/>
      <c r="K60" s="457"/>
      <c r="L60" s="457"/>
      <c r="M60" s="457"/>
      <c r="N60" s="457">
        <v>1</v>
      </c>
      <c r="O60" s="457"/>
      <c r="P60" s="457"/>
      <c r="Q60" s="457"/>
      <c r="R60" s="457"/>
      <c r="S60" s="457"/>
      <c r="T60" s="457"/>
      <c r="U60" s="457"/>
      <c r="V60" s="457"/>
      <c r="W60" s="457">
        <v>2</v>
      </c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>
        <v>2</v>
      </c>
      <c r="AI60" s="457"/>
      <c r="AJ60" s="457"/>
      <c r="AK60" s="457"/>
      <c r="AL60" s="457"/>
      <c r="AM60" s="457"/>
      <c r="AP60" s="125"/>
    </row>
    <row r="61" spans="1:42" ht="110.25" customHeight="1" x14ac:dyDescent="0.3">
      <c r="A61" s="1171"/>
      <c r="B61" s="1069"/>
      <c r="C61" s="1069"/>
      <c r="D61" s="872" t="s">
        <v>1396</v>
      </c>
      <c r="E61" s="739" t="s">
        <v>1323</v>
      </c>
      <c r="F61" s="770"/>
      <c r="G61" s="448">
        <v>3</v>
      </c>
      <c r="H61" s="449">
        <v>1</v>
      </c>
      <c r="I61" s="450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>
        <v>1</v>
      </c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51">
        <v>1</v>
      </c>
      <c r="AI61" s="451"/>
      <c r="AJ61" s="451"/>
      <c r="AK61" s="451"/>
      <c r="AL61" s="451"/>
      <c r="AM61" s="451"/>
      <c r="AP61" s="125"/>
    </row>
    <row r="62" spans="1:42" ht="109.5" customHeight="1" x14ac:dyDescent="0.3">
      <c r="A62" s="1171"/>
      <c r="B62" s="1069"/>
      <c r="C62" s="1069"/>
      <c r="D62" s="872" t="s">
        <v>2882</v>
      </c>
      <c r="E62" s="739" t="s">
        <v>1323</v>
      </c>
      <c r="F62" s="770"/>
      <c r="G62" s="448">
        <v>3</v>
      </c>
      <c r="H62" s="449">
        <v>1</v>
      </c>
      <c r="I62" s="450"/>
      <c r="J62" s="451"/>
      <c r="K62" s="451"/>
      <c r="L62" s="451"/>
      <c r="M62" s="451"/>
      <c r="N62" s="451">
        <v>1</v>
      </c>
      <c r="O62" s="451"/>
      <c r="P62" s="451"/>
      <c r="Q62" s="451"/>
      <c r="R62" s="451"/>
      <c r="S62" s="451"/>
      <c r="T62" s="451"/>
      <c r="U62" s="451"/>
      <c r="V62" s="451"/>
      <c r="W62" s="451">
        <v>1</v>
      </c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>
        <v>1</v>
      </c>
      <c r="AI62" s="451"/>
      <c r="AJ62" s="451"/>
      <c r="AK62" s="451"/>
      <c r="AL62" s="451"/>
      <c r="AM62" s="451"/>
      <c r="AP62" s="6"/>
    </row>
    <row r="63" spans="1:42" ht="115.5" customHeight="1" thickBot="1" x14ac:dyDescent="0.35">
      <c r="A63" s="1142"/>
      <c r="B63" s="1099"/>
      <c r="C63" s="1099"/>
      <c r="D63" s="872" t="s">
        <v>1397</v>
      </c>
      <c r="E63" s="779" t="s">
        <v>1323</v>
      </c>
      <c r="F63" s="445"/>
      <c r="G63" s="448">
        <v>2</v>
      </c>
      <c r="H63" s="449">
        <v>1</v>
      </c>
      <c r="I63" s="450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>
        <v>1</v>
      </c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>
        <v>1</v>
      </c>
      <c r="AI63" s="451"/>
      <c r="AJ63" s="451"/>
      <c r="AK63" s="451"/>
      <c r="AL63" s="451"/>
      <c r="AM63" s="451"/>
      <c r="AO63" s="76">
        <f>SUM(G64)</f>
        <v>14</v>
      </c>
    </row>
    <row r="64" spans="1:42" ht="36.6" thickBot="1" x14ac:dyDescent="0.4">
      <c r="A64" s="433"/>
      <c r="B64" s="409" t="s">
        <v>119</v>
      </c>
      <c r="C64" s="874"/>
      <c r="D64" s="440"/>
      <c r="E64" s="79"/>
      <c r="F64" s="80">
        <v>4</v>
      </c>
      <c r="G64" s="797">
        <f t="shared" ref="G64:AM64" si="14">SUM(G60:G63)</f>
        <v>14</v>
      </c>
      <c r="H64" s="338">
        <f t="shared" si="14"/>
        <v>5</v>
      </c>
      <c r="I64" s="798">
        <f t="shared" si="14"/>
        <v>0</v>
      </c>
      <c r="J64" s="80">
        <f t="shared" si="14"/>
        <v>0</v>
      </c>
      <c r="K64" s="80">
        <f t="shared" si="14"/>
        <v>0</v>
      </c>
      <c r="L64" s="80">
        <f t="shared" si="14"/>
        <v>0</v>
      </c>
      <c r="M64" s="80">
        <f t="shared" si="14"/>
        <v>0</v>
      </c>
      <c r="N64" s="80">
        <f t="shared" si="14"/>
        <v>2</v>
      </c>
      <c r="O64" s="80">
        <f t="shared" si="14"/>
        <v>0</v>
      </c>
      <c r="P64" s="80">
        <f t="shared" si="14"/>
        <v>0</v>
      </c>
      <c r="Q64" s="80">
        <f t="shared" si="14"/>
        <v>0</v>
      </c>
      <c r="R64" s="80">
        <f t="shared" si="14"/>
        <v>0</v>
      </c>
      <c r="S64" s="80">
        <f t="shared" si="14"/>
        <v>0</v>
      </c>
      <c r="T64" s="80">
        <f t="shared" si="14"/>
        <v>0</v>
      </c>
      <c r="U64" s="80">
        <f t="shared" si="14"/>
        <v>0</v>
      </c>
      <c r="V64" s="80">
        <f t="shared" si="14"/>
        <v>0</v>
      </c>
      <c r="W64" s="80">
        <f t="shared" si="14"/>
        <v>5</v>
      </c>
      <c r="X64" s="80">
        <f t="shared" si="14"/>
        <v>0</v>
      </c>
      <c r="Y64" s="80">
        <f t="shared" si="14"/>
        <v>0</v>
      </c>
      <c r="Z64" s="80">
        <f t="shared" si="14"/>
        <v>0</v>
      </c>
      <c r="AA64" s="80">
        <f t="shared" si="14"/>
        <v>0</v>
      </c>
      <c r="AB64" s="80">
        <f t="shared" si="14"/>
        <v>0</v>
      </c>
      <c r="AC64" s="80">
        <f t="shared" si="14"/>
        <v>0</v>
      </c>
      <c r="AD64" s="80">
        <f t="shared" si="14"/>
        <v>0</v>
      </c>
      <c r="AE64" s="80">
        <f t="shared" si="14"/>
        <v>0</v>
      </c>
      <c r="AF64" s="80">
        <f t="shared" si="14"/>
        <v>0</v>
      </c>
      <c r="AG64" s="80">
        <f t="shared" si="14"/>
        <v>0</v>
      </c>
      <c r="AH64" s="80">
        <f t="shared" si="14"/>
        <v>5</v>
      </c>
      <c r="AI64" s="80">
        <f t="shared" si="14"/>
        <v>0</v>
      </c>
      <c r="AJ64" s="80">
        <f t="shared" si="14"/>
        <v>0</v>
      </c>
      <c r="AK64" s="80">
        <f t="shared" si="14"/>
        <v>0</v>
      </c>
      <c r="AL64" s="80">
        <f t="shared" si="14"/>
        <v>0</v>
      </c>
      <c r="AM64" s="338">
        <f t="shared" si="14"/>
        <v>0</v>
      </c>
      <c r="AO64" s="76">
        <f>SUM(W64)</f>
        <v>5</v>
      </c>
      <c r="AP64" s="76">
        <f>SUM(N64+AH64)</f>
        <v>7</v>
      </c>
    </row>
    <row r="65" spans="1:44" ht="117.75" customHeight="1" thickBot="1" x14ac:dyDescent="0.35">
      <c r="A65" s="784">
        <v>16</v>
      </c>
      <c r="B65" s="767" t="s">
        <v>209</v>
      </c>
      <c r="C65" s="234" t="s">
        <v>133</v>
      </c>
      <c r="D65" s="871" t="s">
        <v>1398</v>
      </c>
      <c r="E65" s="378" t="s">
        <v>1323</v>
      </c>
      <c r="F65" s="452"/>
      <c r="G65" s="458">
        <v>6</v>
      </c>
      <c r="H65" s="459">
        <v>2</v>
      </c>
      <c r="I65" s="460"/>
      <c r="J65" s="461"/>
      <c r="K65" s="461"/>
      <c r="L65" s="461"/>
      <c r="M65" s="461"/>
      <c r="N65" s="461">
        <v>1</v>
      </c>
      <c r="O65" s="461"/>
      <c r="P65" s="461"/>
      <c r="Q65" s="461"/>
      <c r="R65" s="461"/>
      <c r="S65" s="461"/>
      <c r="T65" s="461"/>
      <c r="U65" s="461"/>
      <c r="V65" s="461"/>
      <c r="W65" s="461">
        <v>2</v>
      </c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>
        <v>2</v>
      </c>
      <c r="AI65" s="461"/>
      <c r="AJ65" s="461"/>
      <c r="AK65" s="461"/>
      <c r="AL65" s="461"/>
      <c r="AM65" s="461"/>
      <c r="AO65" s="76">
        <f>SUM(G66)</f>
        <v>6</v>
      </c>
    </row>
    <row r="66" spans="1:44" ht="36.6" thickBot="1" x14ac:dyDescent="0.4">
      <c r="A66" s="433"/>
      <c r="B66" s="409" t="s">
        <v>119</v>
      </c>
      <c r="C66" s="874"/>
      <c r="D66" s="876"/>
      <c r="E66" s="337"/>
      <c r="F66" s="80">
        <v>1</v>
      </c>
      <c r="G66" s="77">
        <f t="shared" ref="G66:AM66" si="15">SUM(G65)</f>
        <v>6</v>
      </c>
      <c r="H66" s="338">
        <f t="shared" si="15"/>
        <v>2</v>
      </c>
      <c r="I66" s="79">
        <f t="shared" si="15"/>
        <v>0</v>
      </c>
      <c r="J66" s="337">
        <f t="shared" si="15"/>
        <v>0</v>
      </c>
      <c r="K66" s="337">
        <f t="shared" si="15"/>
        <v>0</v>
      </c>
      <c r="L66" s="337">
        <f t="shared" si="15"/>
        <v>0</v>
      </c>
      <c r="M66" s="337">
        <f t="shared" si="15"/>
        <v>0</v>
      </c>
      <c r="N66" s="337">
        <f t="shared" si="15"/>
        <v>1</v>
      </c>
      <c r="O66" s="337">
        <f t="shared" si="15"/>
        <v>0</v>
      </c>
      <c r="P66" s="337">
        <f t="shared" si="15"/>
        <v>0</v>
      </c>
      <c r="Q66" s="337">
        <f t="shared" si="15"/>
        <v>0</v>
      </c>
      <c r="R66" s="337">
        <f t="shared" si="15"/>
        <v>0</v>
      </c>
      <c r="S66" s="337">
        <f t="shared" si="15"/>
        <v>0</v>
      </c>
      <c r="T66" s="337">
        <f t="shared" si="15"/>
        <v>0</v>
      </c>
      <c r="U66" s="337">
        <f t="shared" si="15"/>
        <v>0</v>
      </c>
      <c r="V66" s="337">
        <f t="shared" si="15"/>
        <v>0</v>
      </c>
      <c r="W66" s="337">
        <f t="shared" si="15"/>
        <v>2</v>
      </c>
      <c r="X66" s="337">
        <f t="shared" si="15"/>
        <v>0</v>
      </c>
      <c r="Y66" s="337">
        <f t="shared" si="15"/>
        <v>0</v>
      </c>
      <c r="Z66" s="337">
        <f t="shared" si="15"/>
        <v>0</v>
      </c>
      <c r="AA66" s="337">
        <f t="shared" si="15"/>
        <v>0</v>
      </c>
      <c r="AB66" s="337">
        <f t="shared" si="15"/>
        <v>0</v>
      </c>
      <c r="AC66" s="337">
        <f t="shared" si="15"/>
        <v>0</v>
      </c>
      <c r="AD66" s="337">
        <f t="shared" si="15"/>
        <v>0</v>
      </c>
      <c r="AE66" s="337">
        <f t="shared" si="15"/>
        <v>0</v>
      </c>
      <c r="AF66" s="337">
        <f t="shared" si="15"/>
        <v>0</v>
      </c>
      <c r="AG66" s="337">
        <f t="shared" si="15"/>
        <v>0</v>
      </c>
      <c r="AH66" s="337">
        <f t="shared" si="15"/>
        <v>2</v>
      </c>
      <c r="AI66" s="337">
        <f t="shared" si="15"/>
        <v>0</v>
      </c>
      <c r="AJ66" s="337">
        <f t="shared" si="15"/>
        <v>0</v>
      </c>
      <c r="AK66" s="337">
        <f t="shared" si="15"/>
        <v>0</v>
      </c>
      <c r="AL66" s="337">
        <f t="shared" si="15"/>
        <v>0</v>
      </c>
      <c r="AM66" s="338">
        <f t="shared" si="15"/>
        <v>0</v>
      </c>
      <c r="AO66" s="76">
        <f>SUM(W66)</f>
        <v>2</v>
      </c>
      <c r="AP66" s="76">
        <f>SUM(N66+AH66)</f>
        <v>3</v>
      </c>
    </row>
    <row r="67" spans="1:44" ht="126" customHeight="1" thickBot="1" x14ac:dyDescent="0.35">
      <c r="A67" s="785">
        <v>17</v>
      </c>
      <c r="B67" s="761" t="s">
        <v>210</v>
      </c>
      <c r="C67" s="235" t="s">
        <v>134</v>
      </c>
      <c r="D67" s="875" t="s">
        <v>1599</v>
      </c>
      <c r="E67" s="372" t="s">
        <v>1324</v>
      </c>
      <c r="F67" s="446"/>
      <c r="G67" s="471">
        <v>8</v>
      </c>
      <c r="H67" s="472">
        <v>3</v>
      </c>
      <c r="I67" s="473"/>
      <c r="J67" s="474"/>
      <c r="K67" s="474"/>
      <c r="L67" s="474"/>
      <c r="M67" s="474"/>
      <c r="N67" s="474">
        <v>1</v>
      </c>
      <c r="O67" s="474"/>
      <c r="P67" s="474"/>
      <c r="Q67" s="474"/>
      <c r="R67" s="474"/>
      <c r="S67" s="474"/>
      <c r="T67" s="474"/>
      <c r="U67" s="474"/>
      <c r="V67" s="474"/>
      <c r="W67" s="474">
        <v>3</v>
      </c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>
        <v>3</v>
      </c>
      <c r="AI67" s="474"/>
      <c r="AJ67" s="474"/>
      <c r="AK67" s="474"/>
      <c r="AL67" s="474"/>
      <c r="AM67" s="474"/>
      <c r="AO67" s="76">
        <f>SUM(G68)</f>
        <v>8</v>
      </c>
    </row>
    <row r="68" spans="1:44" ht="36.6" thickBot="1" x14ac:dyDescent="0.4">
      <c r="A68" s="433"/>
      <c r="B68" s="409" t="s">
        <v>119</v>
      </c>
      <c r="C68" s="874"/>
      <c r="D68" s="337"/>
      <c r="E68" s="337"/>
      <c r="F68" s="80">
        <v>1</v>
      </c>
      <c r="G68" s="77">
        <f t="shared" ref="G68:AM68" si="16">SUM(G67)</f>
        <v>8</v>
      </c>
      <c r="H68" s="338">
        <f t="shared" si="16"/>
        <v>3</v>
      </c>
      <c r="I68" s="79">
        <f t="shared" si="16"/>
        <v>0</v>
      </c>
      <c r="J68" s="337">
        <f t="shared" si="16"/>
        <v>0</v>
      </c>
      <c r="K68" s="337">
        <f t="shared" si="16"/>
        <v>0</v>
      </c>
      <c r="L68" s="337">
        <f t="shared" si="16"/>
        <v>0</v>
      </c>
      <c r="M68" s="337">
        <f t="shared" si="16"/>
        <v>0</v>
      </c>
      <c r="N68" s="337">
        <f t="shared" si="16"/>
        <v>1</v>
      </c>
      <c r="O68" s="337">
        <f t="shared" si="16"/>
        <v>0</v>
      </c>
      <c r="P68" s="337">
        <f t="shared" si="16"/>
        <v>0</v>
      </c>
      <c r="Q68" s="337">
        <f t="shared" si="16"/>
        <v>0</v>
      </c>
      <c r="R68" s="337">
        <f t="shared" si="16"/>
        <v>0</v>
      </c>
      <c r="S68" s="337">
        <f t="shared" si="16"/>
        <v>0</v>
      </c>
      <c r="T68" s="337">
        <f t="shared" si="16"/>
        <v>0</v>
      </c>
      <c r="U68" s="337">
        <f t="shared" si="16"/>
        <v>0</v>
      </c>
      <c r="V68" s="337">
        <f t="shared" si="16"/>
        <v>0</v>
      </c>
      <c r="W68" s="337">
        <f t="shared" si="16"/>
        <v>3</v>
      </c>
      <c r="X68" s="337">
        <f t="shared" si="16"/>
        <v>0</v>
      </c>
      <c r="Y68" s="337">
        <f t="shared" si="16"/>
        <v>0</v>
      </c>
      <c r="Z68" s="337">
        <f t="shared" si="16"/>
        <v>0</v>
      </c>
      <c r="AA68" s="337">
        <f t="shared" si="16"/>
        <v>0</v>
      </c>
      <c r="AB68" s="337">
        <f t="shared" si="16"/>
        <v>0</v>
      </c>
      <c r="AC68" s="337">
        <f t="shared" si="16"/>
        <v>0</v>
      </c>
      <c r="AD68" s="337">
        <f t="shared" si="16"/>
        <v>0</v>
      </c>
      <c r="AE68" s="337">
        <f t="shared" si="16"/>
        <v>0</v>
      </c>
      <c r="AF68" s="337">
        <f t="shared" si="16"/>
        <v>0</v>
      </c>
      <c r="AG68" s="337">
        <f t="shared" si="16"/>
        <v>0</v>
      </c>
      <c r="AH68" s="337">
        <f t="shared" si="16"/>
        <v>3</v>
      </c>
      <c r="AI68" s="337">
        <f t="shared" si="16"/>
        <v>0</v>
      </c>
      <c r="AJ68" s="337">
        <f t="shared" si="16"/>
        <v>0</v>
      </c>
      <c r="AK68" s="337">
        <f t="shared" si="16"/>
        <v>0</v>
      </c>
      <c r="AL68" s="337">
        <f t="shared" si="16"/>
        <v>0</v>
      </c>
      <c r="AM68" s="338">
        <f t="shared" si="16"/>
        <v>0</v>
      </c>
      <c r="AO68" s="76">
        <f>SUM(W68)</f>
        <v>3</v>
      </c>
      <c r="AP68" s="76">
        <f>SUM(N68+AH68)</f>
        <v>4</v>
      </c>
    </row>
    <row r="69" spans="1:44" ht="112.5" customHeight="1" x14ac:dyDescent="0.3">
      <c r="A69" s="1064">
        <v>18</v>
      </c>
      <c r="B69" s="1100" t="s">
        <v>211</v>
      </c>
      <c r="C69" s="763" t="s">
        <v>403</v>
      </c>
      <c r="D69" s="873" t="s">
        <v>1399</v>
      </c>
      <c r="E69" s="809" t="s">
        <v>1323</v>
      </c>
      <c r="F69" s="447"/>
      <c r="G69" s="454">
        <v>5</v>
      </c>
      <c r="H69" s="455">
        <v>2</v>
      </c>
      <c r="I69" s="456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>
        <v>2</v>
      </c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>
        <v>2</v>
      </c>
      <c r="AI69" s="457"/>
      <c r="AJ69" s="457"/>
      <c r="AK69" s="457"/>
      <c r="AL69" s="457"/>
      <c r="AM69" s="457"/>
    </row>
    <row r="70" spans="1:44" ht="129" customHeight="1" x14ac:dyDescent="0.3">
      <c r="A70" s="1171"/>
      <c r="B70" s="1069"/>
      <c r="C70" s="764" t="s">
        <v>1993</v>
      </c>
      <c r="D70" s="872" t="s">
        <v>1600</v>
      </c>
      <c r="E70" s="739" t="s">
        <v>1324</v>
      </c>
      <c r="F70" s="770"/>
      <c r="G70" s="423">
        <v>8</v>
      </c>
      <c r="H70" s="424">
        <v>2</v>
      </c>
      <c r="I70" s="425"/>
      <c r="J70" s="426"/>
      <c r="K70" s="426"/>
      <c r="L70" s="426"/>
      <c r="M70" s="426"/>
      <c r="N70" s="426">
        <v>2</v>
      </c>
      <c r="O70" s="426"/>
      <c r="P70" s="426"/>
      <c r="Q70" s="426"/>
      <c r="R70" s="426"/>
      <c r="S70" s="426"/>
      <c r="T70" s="426"/>
      <c r="U70" s="426"/>
      <c r="V70" s="426"/>
      <c r="W70" s="426">
        <v>2</v>
      </c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>
        <v>2</v>
      </c>
      <c r="AI70" s="426"/>
      <c r="AJ70" s="426"/>
      <c r="AK70" s="426"/>
      <c r="AL70" s="426"/>
      <c r="AM70" s="426"/>
    </row>
    <row r="71" spans="1:44" ht="117.75" customHeight="1" x14ac:dyDescent="0.3">
      <c r="A71" s="1171"/>
      <c r="B71" s="1069"/>
      <c r="C71" s="1069" t="s">
        <v>135</v>
      </c>
      <c r="D71" s="872" t="s">
        <v>1400</v>
      </c>
      <c r="E71" s="739" t="s">
        <v>1323</v>
      </c>
      <c r="F71" s="770"/>
      <c r="G71" s="448">
        <v>6</v>
      </c>
      <c r="H71" s="449">
        <v>2</v>
      </c>
      <c r="I71" s="450"/>
      <c r="J71" s="451"/>
      <c r="K71" s="451"/>
      <c r="L71" s="451"/>
      <c r="M71" s="451"/>
      <c r="N71" s="451">
        <v>1</v>
      </c>
      <c r="O71" s="451"/>
      <c r="P71" s="451"/>
      <c r="Q71" s="451"/>
      <c r="R71" s="451"/>
      <c r="S71" s="451"/>
      <c r="T71" s="451"/>
      <c r="U71" s="451"/>
      <c r="V71" s="451"/>
      <c r="W71" s="451">
        <v>2</v>
      </c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>
        <v>2</v>
      </c>
      <c r="AI71" s="451"/>
      <c r="AJ71" s="451"/>
      <c r="AK71" s="451"/>
      <c r="AL71" s="451"/>
      <c r="AM71" s="451"/>
    </row>
    <row r="72" spans="1:44" ht="108" customHeight="1" thickBot="1" x14ac:dyDescent="0.35">
      <c r="A72" s="1063"/>
      <c r="B72" s="1101"/>
      <c r="C72" s="1101"/>
      <c r="D72" s="871" t="s">
        <v>1401</v>
      </c>
      <c r="E72" s="808" t="s">
        <v>1323</v>
      </c>
      <c r="F72" s="190"/>
      <c r="G72" s="458">
        <v>4</v>
      </c>
      <c r="H72" s="459">
        <v>2</v>
      </c>
      <c r="I72" s="460"/>
      <c r="J72" s="461"/>
      <c r="K72" s="461"/>
      <c r="L72" s="461"/>
      <c r="M72" s="461"/>
      <c r="N72" s="461">
        <v>2</v>
      </c>
      <c r="O72" s="461"/>
      <c r="P72" s="461"/>
      <c r="Q72" s="461"/>
      <c r="R72" s="461"/>
      <c r="S72" s="461"/>
      <c r="T72" s="461"/>
      <c r="U72" s="461"/>
      <c r="V72" s="461"/>
      <c r="W72" s="461">
        <v>2</v>
      </c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>
        <v>2</v>
      </c>
      <c r="AI72" s="461"/>
      <c r="AJ72" s="461"/>
      <c r="AK72" s="461"/>
      <c r="AL72" s="461"/>
      <c r="AM72" s="461"/>
      <c r="AO72" s="76">
        <f>SUM(G73)</f>
        <v>23</v>
      </c>
    </row>
    <row r="73" spans="1:44" ht="66.75" customHeight="1" thickBot="1" x14ac:dyDescent="0.4">
      <c r="A73" s="433"/>
      <c r="B73" s="520" t="s">
        <v>119</v>
      </c>
      <c r="C73" s="475"/>
      <c r="D73" s="476"/>
      <c r="E73" s="412"/>
      <c r="F73" s="80">
        <v>4</v>
      </c>
      <c r="G73" s="797">
        <f t="shared" ref="G73:AM73" si="17">SUM(G69:G72)</f>
        <v>23</v>
      </c>
      <c r="H73" s="338">
        <f t="shared" si="17"/>
        <v>8</v>
      </c>
      <c r="I73" s="798">
        <f t="shared" si="17"/>
        <v>0</v>
      </c>
      <c r="J73" s="80">
        <f t="shared" si="17"/>
        <v>0</v>
      </c>
      <c r="K73" s="80">
        <f t="shared" si="17"/>
        <v>0</v>
      </c>
      <c r="L73" s="80">
        <f t="shared" si="17"/>
        <v>0</v>
      </c>
      <c r="M73" s="80">
        <f t="shared" si="17"/>
        <v>0</v>
      </c>
      <c r="N73" s="80">
        <f t="shared" si="17"/>
        <v>5</v>
      </c>
      <c r="O73" s="80">
        <f t="shared" si="17"/>
        <v>0</v>
      </c>
      <c r="P73" s="80">
        <f t="shared" si="17"/>
        <v>0</v>
      </c>
      <c r="Q73" s="80">
        <f t="shared" si="17"/>
        <v>0</v>
      </c>
      <c r="R73" s="80">
        <f t="shared" si="17"/>
        <v>0</v>
      </c>
      <c r="S73" s="80">
        <f t="shared" si="17"/>
        <v>0</v>
      </c>
      <c r="T73" s="80">
        <f t="shared" si="17"/>
        <v>0</v>
      </c>
      <c r="U73" s="80">
        <f t="shared" si="17"/>
        <v>0</v>
      </c>
      <c r="V73" s="80">
        <f t="shared" si="17"/>
        <v>0</v>
      </c>
      <c r="W73" s="80">
        <f t="shared" si="17"/>
        <v>8</v>
      </c>
      <c r="X73" s="80">
        <f t="shared" si="17"/>
        <v>0</v>
      </c>
      <c r="Y73" s="80">
        <f t="shared" si="17"/>
        <v>0</v>
      </c>
      <c r="Z73" s="80">
        <f t="shared" si="17"/>
        <v>0</v>
      </c>
      <c r="AA73" s="80">
        <f t="shared" si="17"/>
        <v>0</v>
      </c>
      <c r="AB73" s="80">
        <f t="shared" si="17"/>
        <v>0</v>
      </c>
      <c r="AC73" s="80">
        <f t="shared" si="17"/>
        <v>0</v>
      </c>
      <c r="AD73" s="80">
        <f t="shared" si="17"/>
        <v>0</v>
      </c>
      <c r="AE73" s="80">
        <f t="shared" si="17"/>
        <v>0</v>
      </c>
      <c r="AF73" s="80">
        <f t="shared" si="17"/>
        <v>0</v>
      </c>
      <c r="AG73" s="80">
        <f t="shared" si="17"/>
        <v>0</v>
      </c>
      <c r="AH73" s="80">
        <f t="shared" si="17"/>
        <v>8</v>
      </c>
      <c r="AI73" s="80">
        <f t="shared" si="17"/>
        <v>0</v>
      </c>
      <c r="AJ73" s="80">
        <f t="shared" si="17"/>
        <v>0</v>
      </c>
      <c r="AK73" s="80">
        <f t="shared" si="17"/>
        <v>0</v>
      </c>
      <c r="AL73" s="80">
        <f t="shared" si="17"/>
        <v>0</v>
      </c>
      <c r="AM73" s="338">
        <f t="shared" si="17"/>
        <v>0</v>
      </c>
      <c r="AO73" s="76">
        <f>SUM(W73)</f>
        <v>8</v>
      </c>
      <c r="AP73" s="76">
        <f>SUM(N73+AH73)</f>
        <v>13</v>
      </c>
    </row>
    <row r="74" spans="1:44" ht="79.5" customHeight="1" thickBot="1" x14ac:dyDescent="0.4">
      <c r="A74" s="796"/>
      <c r="B74" s="477" t="s">
        <v>118</v>
      </c>
      <c r="C74" s="478"/>
      <c r="D74" s="478"/>
      <c r="E74" s="479"/>
      <c r="F74" s="480">
        <v>50</v>
      </c>
      <c r="G74" s="354">
        <f t="shared" ref="G74:AM74" si="18">G73+G68+G66+G64+G59+G54+G52+G48+G45+G40+G30+G27+G25+G20+G16+G14+G11+G9</f>
        <v>261</v>
      </c>
      <c r="H74" s="411">
        <f t="shared" si="18"/>
        <v>82</v>
      </c>
      <c r="I74" s="412">
        <f t="shared" si="18"/>
        <v>0</v>
      </c>
      <c r="J74" s="354">
        <f t="shared" si="18"/>
        <v>0</v>
      </c>
      <c r="K74" s="354">
        <f t="shared" si="18"/>
        <v>0</v>
      </c>
      <c r="L74" s="354">
        <f t="shared" si="18"/>
        <v>0</v>
      </c>
      <c r="M74" s="354">
        <f t="shared" si="18"/>
        <v>0</v>
      </c>
      <c r="N74" s="354">
        <f t="shared" si="18"/>
        <v>39</v>
      </c>
      <c r="O74" s="354">
        <f t="shared" si="18"/>
        <v>0</v>
      </c>
      <c r="P74" s="354">
        <f t="shared" si="18"/>
        <v>0</v>
      </c>
      <c r="Q74" s="354">
        <f t="shared" si="18"/>
        <v>0</v>
      </c>
      <c r="R74" s="354">
        <f t="shared" si="18"/>
        <v>0</v>
      </c>
      <c r="S74" s="354">
        <f t="shared" si="18"/>
        <v>0</v>
      </c>
      <c r="T74" s="354">
        <f t="shared" si="18"/>
        <v>0</v>
      </c>
      <c r="U74" s="354">
        <f t="shared" si="18"/>
        <v>0</v>
      </c>
      <c r="V74" s="354">
        <f t="shared" si="18"/>
        <v>0</v>
      </c>
      <c r="W74" s="354">
        <f t="shared" si="18"/>
        <v>83</v>
      </c>
      <c r="X74" s="354">
        <f t="shared" si="18"/>
        <v>0</v>
      </c>
      <c r="Y74" s="354">
        <f t="shared" si="18"/>
        <v>0</v>
      </c>
      <c r="Z74" s="354">
        <f t="shared" si="18"/>
        <v>0</v>
      </c>
      <c r="AA74" s="354">
        <f t="shared" si="18"/>
        <v>0</v>
      </c>
      <c r="AB74" s="354">
        <f t="shared" si="18"/>
        <v>0</v>
      </c>
      <c r="AC74" s="354">
        <f t="shared" si="18"/>
        <v>0</v>
      </c>
      <c r="AD74" s="354">
        <f t="shared" si="18"/>
        <v>0</v>
      </c>
      <c r="AE74" s="354">
        <f t="shared" si="18"/>
        <v>0</v>
      </c>
      <c r="AF74" s="354">
        <f t="shared" si="18"/>
        <v>0</v>
      </c>
      <c r="AG74" s="354">
        <f t="shared" si="18"/>
        <v>0</v>
      </c>
      <c r="AH74" s="354">
        <f t="shared" si="18"/>
        <v>82</v>
      </c>
      <c r="AI74" s="354">
        <f t="shared" si="18"/>
        <v>0</v>
      </c>
      <c r="AJ74" s="354">
        <f t="shared" si="18"/>
        <v>0</v>
      </c>
      <c r="AK74" s="354">
        <f t="shared" si="18"/>
        <v>0</v>
      </c>
      <c r="AL74" s="354">
        <f t="shared" si="18"/>
        <v>0</v>
      </c>
      <c r="AM74" s="354">
        <f t="shared" si="18"/>
        <v>0</v>
      </c>
      <c r="AO74" s="76">
        <f>SUM(AO8+AO10+AO13+AO15+AO19+AO24+AO26+AO29+AO39+AO44+AO47+AO51+AO53+AO58+AO63+AO65+AO67+AO72)</f>
        <v>261</v>
      </c>
      <c r="AP74" s="76">
        <f>SUM(AO9+AO11+AO14+AO16+AO20+AO25+AO27+AO30+AO40+AO45+AO48+AO52+AO54+AO59+AO64+AO66+AO68+AO73)</f>
        <v>83</v>
      </c>
      <c r="AQ74" s="76">
        <f>SUM(AP9+AP11+AP14+AP16+AP20+AP25+AP27+AP30+AP40+AP45+AP48+AP52+AP54+AP59+AP64+AP66+AP68+AP73)</f>
        <v>121</v>
      </c>
      <c r="AR74" s="76">
        <f>SUM(AP74:AQ74)</f>
        <v>204</v>
      </c>
    </row>
    <row r="76" spans="1:44" ht="45.75" customHeight="1" x14ac:dyDescent="0.3">
      <c r="A76" s="1192" t="s">
        <v>1339</v>
      </c>
      <c r="B76" s="1169"/>
      <c r="C76" s="1169"/>
      <c r="D76" s="1169"/>
      <c r="E76" s="1169"/>
      <c r="F76" s="1169"/>
      <c r="G76" s="1169"/>
      <c r="H76" s="1169"/>
      <c r="I76" s="1169"/>
      <c r="J76" s="1169"/>
      <c r="K76" s="1169"/>
      <c r="L76" s="1169"/>
      <c r="M76" s="1169"/>
      <c r="N76" s="1169"/>
      <c r="O76" s="1169"/>
      <c r="P76" s="1169"/>
      <c r="Q76" s="1169"/>
      <c r="R76" s="1169"/>
      <c r="S76" s="1169"/>
      <c r="T76" s="1169"/>
      <c r="U76" s="1169"/>
      <c r="V76" s="1169"/>
      <c r="W76" s="1169"/>
      <c r="X76" s="1169"/>
      <c r="Y76" s="1169"/>
      <c r="Z76" s="1169"/>
      <c r="AA76" s="1169"/>
      <c r="AB76" s="1169"/>
      <c r="AC76" s="1169"/>
      <c r="AD76" s="1169"/>
      <c r="AE76" s="1169"/>
      <c r="AF76" s="1169"/>
      <c r="AG76" s="1169"/>
      <c r="AH76" s="1169"/>
      <c r="AI76" s="1169"/>
      <c r="AJ76" s="1169"/>
      <c r="AK76" s="1169"/>
      <c r="AL76" s="1169"/>
      <c r="AM76" s="1169"/>
    </row>
    <row r="78" spans="1:44" ht="233.25" customHeight="1" x14ac:dyDescent="0.3">
      <c r="B78" s="2"/>
      <c r="C78" s="124" t="s">
        <v>2795</v>
      </c>
      <c r="D78" s="1036" t="s">
        <v>2869</v>
      </c>
      <c r="E78" s="1036"/>
      <c r="F78" s="1036"/>
      <c r="N78" s="775"/>
      <c r="AI78" s="1042"/>
      <c r="AJ78" s="1042"/>
      <c r="AK78" s="1042"/>
      <c r="AL78" s="1042"/>
      <c r="AM78" s="1042"/>
    </row>
    <row r="79" spans="1:44" x14ac:dyDescent="0.3">
      <c r="B79" s="2" t="s">
        <v>32</v>
      </c>
      <c r="D79" s="1168" t="s">
        <v>50</v>
      </c>
      <c r="E79" s="1168"/>
      <c r="F79" s="1168"/>
      <c r="AI79" s="1169" t="s">
        <v>31</v>
      </c>
      <c r="AJ79" s="1169"/>
      <c r="AK79" s="1169"/>
      <c r="AL79" s="1169"/>
      <c r="AM79" s="1169"/>
    </row>
    <row r="80" spans="1:44" x14ac:dyDescent="0.3">
      <c r="B80" s="2"/>
    </row>
    <row r="81" spans="2:39" ht="113.25" customHeight="1" x14ac:dyDescent="0.3">
      <c r="B81" s="53" t="s">
        <v>647</v>
      </c>
      <c r="D81" s="1044" t="s">
        <v>2793</v>
      </c>
      <c r="E81" s="1044"/>
      <c r="F81" s="1044"/>
      <c r="G81" s="1044"/>
      <c r="H81" s="1044"/>
      <c r="I81" s="1044"/>
      <c r="P81" s="1036" t="s">
        <v>2792</v>
      </c>
      <c r="Q81" s="1036"/>
      <c r="R81" s="1036"/>
      <c r="S81" s="1036"/>
      <c r="T81" s="1036"/>
      <c r="U81" s="1036"/>
      <c r="V81" s="1036"/>
      <c r="W81" s="1036"/>
      <c r="AI81" s="1042"/>
      <c r="AJ81" s="1042"/>
      <c r="AK81" s="1042"/>
      <c r="AL81" s="1042"/>
      <c r="AM81" s="1042"/>
    </row>
    <row r="82" spans="2:39" x14ac:dyDescent="0.3">
      <c r="B82" s="2"/>
      <c r="D82" s="1169" t="s">
        <v>34</v>
      </c>
      <c r="E82" s="1169"/>
      <c r="G82" s="1169"/>
      <c r="H82" s="1169"/>
      <c r="I82" s="1169"/>
      <c r="J82" s="1169"/>
      <c r="K82" s="1169"/>
      <c r="L82" s="1169"/>
      <c r="M82" s="1169"/>
      <c r="P82" s="1168" t="s">
        <v>36</v>
      </c>
      <c r="Q82" s="1168"/>
      <c r="R82" s="1168"/>
      <c r="S82" s="1168"/>
      <c r="T82" s="1168"/>
      <c r="U82" s="1168"/>
      <c r="V82" s="1168"/>
      <c r="W82" s="1168"/>
      <c r="AI82" s="1169" t="s">
        <v>31</v>
      </c>
      <c r="AJ82" s="1169"/>
      <c r="AK82" s="1169"/>
      <c r="AL82" s="1169"/>
      <c r="AM82" s="1169"/>
    </row>
    <row r="83" spans="2:39" x14ac:dyDescent="0.3">
      <c r="B83" s="2"/>
      <c r="N83" s="775"/>
      <c r="AI83" s="775"/>
    </row>
    <row r="84" spans="2:39" x14ac:dyDescent="0.3">
      <c r="B84" s="2" t="s">
        <v>35</v>
      </c>
      <c r="D84" s="1042" t="s">
        <v>2791</v>
      </c>
      <c r="E84" s="1042"/>
      <c r="M84" s="1169"/>
      <c r="N84" s="1169"/>
      <c r="AI84" s="1170">
        <v>44586</v>
      </c>
      <c r="AJ84" s="1036"/>
      <c r="AK84" s="1036"/>
      <c r="AL84" s="1036"/>
      <c r="AM84" s="1036"/>
    </row>
    <row r="85" spans="2:39" ht="30" customHeight="1" x14ac:dyDescent="0.3">
      <c r="B85" s="2"/>
      <c r="D85" s="1043" t="s">
        <v>39</v>
      </c>
      <c r="E85" s="1043"/>
      <c r="F85" s="124"/>
      <c r="G85" s="124"/>
      <c r="H85" s="124"/>
      <c r="I85" s="124"/>
      <c r="AI85" s="1193" t="s">
        <v>40</v>
      </c>
      <c r="AJ85" s="1193"/>
      <c r="AK85" s="1193"/>
      <c r="AL85" s="1193"/>
      <c r="AM85" s="1193"/>
    </row>
    <row r="86" spans="2:39" x14ac:dyDescent="0.3">
      <c r="D86" s="38"/>
      <c r="E86" s="38"/>
    </row>
    <row r="87" spans="2:39" ht="21" x14ac:dyDescent="0.4">
      <c r="D87" s="1015" t="s">
        <v>3302</v>
      </c>
    </row>
  </sheetData>
  <mergeCells count="91">
    <mergeCell ref="D85:E85"/>
    <mergeCell ref="AI85:AM85"/>
    <mergeCell ref="D78:F78"/>
    <mergeCell ref="D79:F79"/>
    <mergeCell ref="P81:W81"/>
    <mergeCell ref="P82:W82"/>
    <mergeCell ref="D84:E84"/>
    <mergeCell ref="M84:N84"/>
    <mergeCell ref="AI84:AM84"/>
    <mergeCell ref="D82:E82"/>
    <mergeCell ref="G82:M82"/>
    <mergeCell ref="AI82:AM82"/>
    <mergeCell ref="AI78:AM78"/>
    <mergeCell ref="AI79:AM79"/>
    <mergeCell ref="D81:I81"/>
    <mergeCell ref="C31:C39"/>
    <mergeCell ref="A76:AM76"/>
    <mergeCell ref="C55:C57"/>
    <mergeCell ref="A60:A63"/>
    <mergeCell ref="A49:A51"/>
    <mergeCell ref="B55:B58"/>
    <mergeCell ref="B31:B39"/>
    <mergeCell ref="AG1:AM1"/>
    <mergeCell ref="B3:B5"/>
    <mergeCell ref="C3:C5"/>
    <mergeCell ref="D3:D5"/>
    <mergeCell ref="E3:E5"/>
    <mergeCell ref="F3:F5"/>
    <mergeCell ref="G3:H4"/>
    <mergeCell ref="I3:AM3"/>
    <mergeCell ref="I4:I5"/>
    <mergeCell ref="AM4:AM5"/>
    <mergeCell ref="AG4:AG5"/>
    <mergeCell ref="AK4:AK5"/>
    <mergeCell ref="AL4:AL5"/>
    <mergeCell ref="AJ4:AJ5"/>
    <mergeCell ref="AD4:AD5"/>
    <mergeCell ref="AE4:AE5"/>
    <mergeCell ref="AF4:AF5"/>
    <mergeCell ref="AH4:AH5"/>
    <mergeCell ref="AI4:AI5"/>
    <mergeCell ref="AC4:AC5"/>
    <mergeCell ref="X4:X5"/>
    <mergeCell ref="Y4:Y5"/>
    <mergeCell ref="A2:AM2"/>
    <mergeCell ref="AI81:AM81"/>
    <mergeCell ref="P4:P5"/>
    <mergeCell ref="Q4:Q5"/>
    <mergeCell ref="R4:R5"/>
    <mergeCell ref="S4:S5"/>
    <mergeCell ref="A3:A5"/>
    <mergeCell ref="A6:A8"/>
    <mergeCell ref="T4:T5"/>
    <mergeCell ref="U4:U5"/>
    <mergeCell ref="C17:C19"/>
    <mergeCell ref="B12:B13"/>
    <mergeCell ref="C12:C13"/>
    <mergeCell ref="N4:N5"/>
    <mergeCell ref="J4:J5"/>
    <mergeCell ref="K4:K5"/>
    <mergeCell ref="B6:B8"/>
    <mergeCell ref="C6:C8"/>
    <mergeCell ref="AA4:AA5"/>
    <mergeCell ref="AB4:AB5"/>
    <mergeCell ref="C28:C29"/>
    <mergeCell ref="Z4:Z5"/>
    <mergeCell ref="B21:B24"/>
    <mergeCell ref="B17:B19"/>
    <mergeCell ref="B28:B29"/>
    <mergeCell ref="C21:C24"/>
    <mergeCell ref="V4:V5"/>
    <mergeCell ref="W4:W5"/>
    <mergeCell ref="L4:L5"/>
    <mergeCell ref="M4:M5"/>
    <mergeCell ref="O4:O5"/>
    <mergeCell ref="A17:A19"/>
    <mergeCell ref="A12:A13"/>
    <mergeCell ref="C71:C72"/>
    <mergeCell ref="C60:C63"/>
    <mergeCell ref="B69:B72"/>
    <mergeCell ref="B60:B63"/>
    <mergeCell ref="B41:B44"/>
    <mergeCell ref="C41:C44"/>
    <mergeCell ref="B46:B47"/>
    <mergeCell ref="C46:C47"/>
    <mergeCell ref="B49:B51"/>
    <mergeCell ref="A28:A29"/>
    <mergeCell ref="A41:A44"/>
    <mergeCell ref="A69:A72"/>
    <mergeCell ref="A46:A47"/>
    <mergeCell ref="A55:A56"/>
  </mergeCells>
  <hyperlinks>
    <hyperlink ref="D87" r:id="rId1" xr:uid="{00000000-0004-0000-0800-000000000000}"/>
  </hyperlinks>
  <pageMargins left="0.23622047244094491" right="0.23622047244094491" top="0.98425196850393704" bottom="0.35433070866141736" header="0.31496062992125984" footer="0.31496062992125984"/>
  <pageSetup paperSize="9" scale="63" fitToHeight="0" orientation="landscape" r:id="rId2"/>
  <rowBreaks count="5" manualBreakCount="5">
    <brk id="9" max="38" man="1"/>
    <brk id="16" max="38" man="1"/>
    <brk id="27" max="38" man="1"/>
    <brk id="64" max="38" man="1"/>
    <brk id="7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19</vt:i4>
      </vt:variant>
    </vt:vector>
  </HeadingPairs>
  <TitlesOfParts>
    <vt:vector size="36" baseType="lpstr">
      <vt:lpstr>Таблица I-2</vt:lpstr>
      <vt:lpstr>Таблица I -3 </vt:lpstr>
      <vt:lpstr>Таблица I-4</vt:lpstr>
      <vt:lpstr>Таблица I-5</vt:lpstr>
      <vt:lpstr>Таблица I-6</vt:lpstr>
      <vt:lpstr>Таблица II</vt:lpstr>
      <vt:lpstr>Таблица III-1</vt:lpstr>
      <vt:lpstr>Таблица III-2</vt:lpstr>
      <vt:lpstr>Таблица III-3</vt:lpstr>
      <vt:lpstr>Таблица III-4 </vt:lpstr>
      <vt:lpstr>Таблица III-5</vt:lpstr>
      <vt:lpstr>Таблица IV-1</vt:lpstr>
      <vt:lpstr>Таблица IV-2</vt:lpstr>
      <vt:lpstr>Таблица V-1</vt:lpstr>
      <vt:lpstr>Таблица V-2</vt:lpstr>
      <vt:lpstr>Таблица V-3</vt:lpstr>
      <vt:lpstr>Таблица VI</vt:lpstr>
      <vt:lpstr>'Таблица IV-1'!_GoBack</vt:lpstr>
      <vt:lpstr>'Таблица III-5'!Заголовки_для_печати</vt:lpstr>
      <vt:lpstr>'Таблица I -3 '!Область_печати</vt:lpstr>
      <vt:lpstr>'Таблица I-2'!Область_печати</vt:lpstr>
      <vt:lpstr>'Таблица I-4'!Область_печати</vt:lpstr>
      <vt:lpstr>'Таблица I-5'!Область_печати</vt:lpstr>
      <vt:lpstr>'Таблица I-6'!Область_печати</vt:lpstr>
      <vt:lpstr>'Таблица II'!Область_печати</vt:lpstr>
      <vt:lpstr>'Таблица III-1'!Область_печати</vt:lpstr>
      <vt:lpstr>'Таблица III-2'!Область_печати</vt:lpstr>
      <vt:lpstr>'Таблица III-3'!Область_печати</vt:lpstr>
      <vt:lpstr>'Таблица III-4 '!Область_печати</vt:lpstr>
      <vt:lpstr>'Таблица III-5'!Область_печати</vt:lpstr>
      <vt:lpstr>'Таблица IV-1'!Область_печати</vt:lpstr>
      <vt:lpstr>'Таблица IV-2'!Область_печати</vt:lpstr>
      <vt:lpstr>'Таблица V-1'!Область_печати</vt:lpstr>
      <vt:lpstr>'Таблица V-2'!Область_печати</vt:lpstr>
      <vt:lpstr>'Таблица V-3'!Область_печати</vt:lpstr>
      <vt:lpstr>'Таблица VI'!Область_печати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2022-04-20T13:45:55Z</dcterms:modified>
</cp:coreProperties>
</file>